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Sdílené disky\MP Pro s.r.o\Projekty\Nemocnice Havířov\Předávací stanice - Doplnění TV\CD Version\2025_ÚPRAVA - Final - Komplet\"/>
    </mc:Choice>
  </mc:AlternateContent>
  <bookViews>
    <workbookView xWindow="0" yWindow="0" windowWidth="0" windowHeight="0"/>
  </bookViews>
  <sheets>
    <sheet name="Rekapitulace stavby" sheetId="1" r:id="rId1"/>
    <sheet name="01 - předávací stanice U2" sheetId="2" r:id="rId2"/>
    <sheet name="02 - předávací stanice HE..." sheetId="3" r:id="rId3"/>
    <sheet name="03 - předávací stanice COS" sheetId="4" r:id="rId4"/>
    <sheet name="04 - předávací stanice Tr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předávací stanice U2'!$C$83:$K$131</definedName>
    <definedName name="_xlnm.Print_Area" localSheetId="1">'01 - předávací stanice U2'!$C$4:$J$39,'01 - předávací stanice U2'!$C$45:$J$65,'01 - předávací stanice U2'!$C$71:$K$131</definedName>
    <definedName name="_xlnm.Print_Titles" localSheetId="1">'01 - předávací stanice U2'!$83:$83</definedName>
    <definedName name="_xlnm._FilterDatabase" localSheetId="2" hidden="1">'02 - předávací stanice HE...'!$C$83:$K$129</definedName>
    <definedName name="_xlnm.Print_Area" localSheetId="2">'02 - předávací stanice HE...'!$C$4:$J$39,'02 - předávací stanice HE...'!$C$45:$J$65,'02 - předávací stanice HE...'!$C$71:$K$129</definedName>
    <definedName name="_xlnm.Print_Titles" localSheetId="2">'02 - předávací stanice HE...'!$83:$83</definedName>
    <definedName name="_xlnm._FilterDatabase" localSheetId="3" hidden="1">'03 - předávací stanice COS'!$C$83:$K$131</definedName>
    <definedName name="_xlnm.Print_Area" localSheetId="3">'03 - předávací stanice COS'!$C$4:$J$39,'03 - předávací stanice COS'!$C$45:$J$65,'03 - předávací stanice COS'!$C$71:$K$131</definedName>
    <definedName name="_xlnm.Print_Titles" localSheetId="3">'03 - předávací stanice COS'!$83:$83</definedName>
    <definedName name="_xlnm._FilterDatabase" localSheetId="4" hidden="1">'04 - předávací stanice Tr...'!$C$83:$K$131</definedName>
    <definedName name="_xlnm.Print_Area" localSheetId="4">'04 - předávací stanice Tr...'!$C$4:$J$39,'04 - předávací stanice Tr...'!$C$45:$J$65,'04 - předávací stanice Tr...'!$C$71:$K$131</definedName>
    <definedName name="_xlnm.Print_Titles" localSheetId="4">'04 - předávací stanice Tr...'!$83:$83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4" r="J37"/>
  <c r="J36"/>
  <c i="1" r="AY57"/>
  <c i="4" r="J35"/>
  <c i="1" r="AX57"/>
  <c i="4"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3" r="J37"/>
  <c r="J36"/>
  <c i="1" r="AY56"/>
  <c i="3" r="J35"/>
  <c i="1" r="AX56"/>
  <c i="3"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2" r="J37"/>
  <c r="J36"/>
  <c i="1" r="AY55"/>
  <c i="2" r="J35"/>
  <c i="1" r="AX55"/>
  <c i="2"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2" r="BK108"/>
  <c i="3" r="BK94"/>
  <c i="4" r="BK94"/>
  <c i="2" r="BK126"/>
  <c r="BK94"/>
  <c i="3" r="BK124"/>
  <c i="4" r="J110"/>
  <c i="5" r="BK123"/>
  <c i="3" r="J124"/>
  <c r="BK89"/>
  <c i="4" r="BK89"/>
  <c i="5" r="J123"/>
  <c r="J91"/>
  <c i="2" r="BK112"/>
  <c r="F36"/>
  <c r="J102"/>
  <c i="4" r="J106"/>
  <c r="BK114"/>
  <c i="5" r="J120"/>
  <c i="4" r="J104"/>
  <c i="2" r="J114"/>
  <c i="3" r="BK87"/>
  <c r="J110"/>
  <c i="5" r="BK115"/>
  <c i="2" r="BK104"/>
  <c i="3" r="J121"/>
  <c r="BK113"/>
  <c i="5" r="J130"/>
  <c i="2" r="F34"/>
  <c r="J106"/>
  <c i="3" r="BK104"/>
  <c i="4" r="J87"/>
  <c i="5" r="BK89"/>
  <c i="2" r="BK96"/>
  <c i="4" r="J102"/>
  <c i="3" r="BK100"/>
  <c i="5" r="BK106"/>
  <c r="BK96"/>
  <c i="2" r="J91"/>
  <c i="3" r="J112"/>
  <c i="4" r="BK115"/>
  <c i="5" r="J87"/>
  <c i="2" r="J100"/>
  <c i="3" r="BK118"/>
  <c i="4" r="BK126"/>
  <c r="BK87"/>
  <c r="BK104"/>
  <c i="5" r="BK94"/>
  <c i="3" r="J100"/>
  <c r="J115"/>
  <c i="4" r="BK108"/>
  <c i="5" r="BK91"/>
  <c i="2" r="BK114"/>
  <c r="J94"/>
  <c i="4" r="J126"/>
  <c i="5" r="J89"/>
  <c i="2" r="J126"/>
  <c i="3" r="J91"/>
  <c i="4" r="J123"/>
  <c i="2" r="BK130"/>
  <c r="J34"/>
  <c r="J130"/>
  <c i="3" r="BK106"/>
  <c i="4" r="BK98"/>
  <c i="5" r="BK108"/>
  <c i="2" r="BK110"/>
  <c i="3" r="BK98"/>
  <c i="4" r="J112"/>
  <c i="5" r="J102"/>
  <c i="2" r="BK89"/>
  <c i="5" r="J126"/>
  <c i="2" r="F35"/>
  <c r="J96"/>
  <c i="3" r="J102"/>
  <c i="5" r="J117"/>
  <c i="2" r="J115"/>
  <c i="3" r="J87"/>
  <c i="5" r="J115"/>
  <c i="4" r="BK102"/>
  <c i="2" r="J98"/>
  <c i="3" r="J108"/>
  <c i="4" r="BK130"/>
  <c i="2" r="J123"/>
  <c i="3" r="J106"/>
  <c r="BK96"/>
  <c i="4" r="BK91"/>
  <c i="2" r="F37"/>
  <c r="BK100"/>
  <c i="4" r="J98"/>
  <c i="5" r="J108"/>
  <c i="2" r="BK106"/>
  <c i="3" r="BK108"/>
  <c i="5" r="BK130"/>
  <c i="3" r="J128"/>
  <c i="5" r="J96"/>
  <c i="1" r="AS54"/>
  <c i="3" r="J104"/>
  <c i="4" r="BK106"/>
  <c i="5" r="BK117"/>
  <c r="J98"/>
  <c i="2" r="BK91"/>
  <c i="3" r="BK121"/>
  <c r="J94"/>
  <c i="4" r="BK110"/>
  <c i="5" r="BK98"/>
  <c i="2" r="J108"/>
  <c i="4" r="J89"/>
  <c i="5" r="BK112"/>
  <c i="2" r="BK87"/>
  <c i="3" r="BK102"/>
  <c i="4" r="J108"/>
  <c i="2" r="J89"/>
  <c i="4" r="BK112"/>
  <c i="5" r="BK110"/>
  <c i="4" r="BK100"/>
  <c i="2" r="BK117"/>
  <c i="3" r="J96"/>
  <c i="4" r="J115"/>
  <c i="5" r="J110"/>
  <c r="BK102"/>
  <c i="2" r="J87"/>
  <c i="3" r="J118"/>
  <c i="4" r="J120"/>
  <c i="5" r="J104"/>
  <c i="4" r="J114"/>
  <c i="5" r="J114"/>
  <c i="3" r="BK115"/>
  <c i="4" r="J117"/>
  <c r="J100"/>
  <c i="2" r="BK123"/>
  <c r="J104"/>
  <c i="4" r="J91"/>
  <c i="5" r="BK104"/>
  <c i="2" r="J110"/>
  <c i="3" r="BK110"/>
  <c i="5" r="J106"/>
  <c i="2" r="BK120"/>
  <c i="3" r="J98"/>
  <c i="5" r="BK126"/>
  <c i="3" r="BK112"/>
  <c i="5" r="J100"/>
  <c i="2" r="BK102"/>
  <c i="3" r="J89"/>
  <c i="5" r="BK120"/>
  <c i="2" r="BK115"/>
  <c i="3" r="BK91"/>
  <c i="4" r="BK120"/>
  <c r="BK96"/>
  <c i="5" r="BK100"/>
  <c i="4" r="BK123"/>
  <c i="2" r="J120"/>
  <c r="BK98"/>
  <c i="4" r="BK117"/>
  <c i="5" r="BK114"/>
  <c i="2" r="J117"/>
  <c i="3" r="J113"/>
  <c i="4" r="J130"/>
  <c i="5" r="J94"/>
  <c i="2" r="J112"/>
  <c i="4" r="J96"/>
  <c i="5" r="J112"/>
  <c i="3" r="BK128"/>
  <c i="4" r="J94"/>
  <c i="5" r="BK87"/>
  <c i="2" l="1" r="T93"/>
  <c r="P125"/>
  <c i="3" r="BK93"/>
  <c r="J93"/>
  <c r="J62"/>
  <c r="T117"/>
  <c i="4" r="T86"/>
  <c i="2" r="P86"/>
  <c r="P119"/>
  <c i="4" r="BK86"/>
  <c r="J86"/>
  <c r="J61"/>
  <c r="BK119"/>
  <c r="J119"/>
  <c r="J63"/>
  <c r="T125"/>
  <c i="2" r="R86"/>
  <c r="R119"/>
  <c i="3" r="P86"/>
  <c r="BK117"/>
  <c r="J117"/>
  <c r="J63"/>
  <c r="T123"/>
  <c i="4" r="R93"/>
  <c r="T119"/>
  <c i="5" r="R86"/>
  <c i="2" r="BK86"/>
  <c r="J86"/>
  <c r="J61"/>
  <c r="BK119"/>
  <c r="J119"/>
  <c r="J63"/>
  <c i="3" r="R93"/>
  <c r="R123"/>
  <c i="4" r="BK93"/>
  <c r="J93"/>
  <c r="J62"/>
  <c r="BK125"/>
  <c r="J125"/>
  <c r="J64"/>
  <c i="5" r="R93"/>
  <c i="2" r="T86"/>
  <c r="BK125"/>
  <c r="J125"/>
  <c r="J64"/>
  <c i="3" r="R86"/>
  <c r="P117"/>
  <c i="4" r="P93"/>
  <c r="R119"/>
  <c i="5" r="P86"/>
  <c r="T86"/>
  <c r="BK125"/>
  <c r="J125"/>
  <c r="J64"/>
  <c i="2" r="BK93"/>
  <c r="J93"/>
  <c r="J62"/>
  <c r="T119"/>
  <c i="3" r="BK86"/>
  <c r="J86"/>
  <c r="J61"/>
  <c r="T86"/>
  <c r="R117"/>
  <c i="4" r="T93"/>
  <c r="T85"/>
  <c r="T84"/>
  <c r="R125"/>
  <c i="5" r="T93"/>
  <c r="R119"/>
  <c r="P125"/>
  <c i="2" r="R93"/>
  <c r="T125"/>
  <c i="3" r="T93"/>
  <c r="T85"/>
  <c r="T84"/>
  <c r="P123"/>
  <c i="4" r="R86"/>
  <c r="P125"/>
  <c i="5" r="BK93"/>
  <c r="J93"/>
  <c r="J62"/>
  <c r="P119"/>
  <c r="R125"/>
  <c i="2" r="P93"/>
  <c r="R125"/>
  <c i="3" r="P93"/>
  <c r="P85"/>
  <c r="P84"/>
  <c i="1" r="AU56"/>
  <c i="3" r="BK123"/>
  <c r="J123"/>
  <c r="J64"/>
  <c i="4" r="P86"/>
  <c r="P119"/>
  <c i="5" r="BK86"/>
  <c r="P93"/>
  <c r="BK119"/>
  <c r="J119"/>
  <c r="J63"/>
  <c r="T119"/>
  <c r="T125"/>
  <c r="E74"/>
  <c r="BE100"/>
  <c r="BE104"/>
  <c r="J52"/>
  <c r="F55"/>
  <c r="BE87"/>
  <c r="BE91"/>
  <c r="BE106"/>
  <c r="BE110"/>
  <c r="BE94"/>
  <c r="BE96"/>
  <c r="BE108"/>
  <c i="4" r="BK85"/>
  <c r="J85"/>
  <c r="J60"/>
  <c i="5" r="BE89"/>
  <c r="BE102"/>
  <c r="BE120"/>
  <c r="BE123"/>
  <c r="BE126"/>
  <c r="BE98"/>
  <c r="BE112"/>
  <c r="BE114"/>
  <c r="BE115"/>
  <c r="BE117"/>
  <c r="BE130"/>
  <c i="3" r="BK85"/>
  <c r="J85"/>
  <c r="J60"/>
  <c i="4" r="E48"/>
  <c r="J78"/>
  <c r="BE94"/>
  <c r="BE89"/>
  <c r="BE91"/>
  <c r="BE102"/>
  <c r="F55"/>
  <c r="BE104"/>
  <c r="BE106"/>
  <c r="BE108"/>
  <c r="BE115"/>
  <c r="BE117"/>
  <c r="BE120"/>
  <c r="BE123"/>
  <c r="BE87"/>
  <c r="BE96"/>
  <c r="BE98"/>
  <c r="BE100"/>
  <c r="BE110"/>
  <c r="BE112"/>
  <c r="BE114"/>
  <c r="BE126"/>
  <c r="BE130"/>
  <c i="3" r="BE87"/>
  <c r="BE98"/>
  <c r="BE110"/>
  <c r="BE124"/>
  <c r="BE128"/>
  <c r="BE100"/>
  <c r="BE102"/>
  <c r="BE113"/>
  <c r="BE115"/>
  <c r="F81"/>
  <c r="BE89"/>
  <c r="BE91"/>
  <c r="BE104"/>
  <c r="BE118"/>
  <c r="BE121"/>
  <c r="BE106"/>
  <c r="BE108"/>
  <c r="BE112"/>
  <c r="E48"/>
  <c r="BE94"/>
  <c r="BE96"/>
  <c r="J52"/>
  <c i="1" r="BA55"/>
  <c r="BC55"/>
  <c r="AW55"/>
  <c i="2" r="E48"/>
  <c r="J52"/>
  <c r="F55"/>
  <c r="BE87"/>
  <c r="BE89"/>
  <c r="BE91"/>
  <c r="BE94"/>
  <c r="BE96"/>
  <c r="BE98"/>
  <c r="BE100"/>
  <c r="BE102"/>
  <c r="BE104"/>
  <c r="BE106"/>
  <c r="BE108"/>
  <c r="BE110"/>
  <c r="BE112"/>
  <c r="BE114"/>
  <c r="BE115"/>
  <c r="BE117"/>
  <c r="BE120"/>
  <c r="BE123"/>
  <c r="BE126"/>
  <c r="BE130"/>
  <c i="1" r="BB55"/>
  <c r="BD55"/>
  <c i="3" r="J34"/>
  <c i="1" r="AW56"/>
  <c i="4" r="F37"/>
  <c i="1" r="BD57"/>
  <c i="5" r="F36"/>
  <c i="1" r="BC58"/>
  <c i="4" r="F34"/>
  <c i="1" r="BA57"/>
  <c i="4" r="J34"/>
  <c i="1" r="AW57"/>
  <c i="4" r="F36"/>
  <c i="1" r="BC57"/>
  <c i="3" r="F37"/>
  <c i="1" r="BD56"/>
  <c i="3" r="F35"/>
  <c i="1" r="BB56"/>
  <c i="3" r="F36"/>
  <c i="1" r="BC56"/>
  <c i="5" r="F35"/>
  <c i="1" r="BB58"/>
  <c i="4" r="F35"/>
  <c i="1" r="BB57"/>
  <c i="3" r="F34"/>
  <c i="1" r="BA56"/>
  <c i="5" r="J34"/>
  <c i="1" r="AW58"/>
  <c i="5" r="F34"/>
  <c i="1" r="BA58"/>
  <c i="5" r="F37"/>
  <c i="1" r="BD58"/>
  <c i="5" l="1" r="BK85"/>
  <c r="BK84"/>
  <c r="J84"/>
  <c r="J59"/>
  <c r="P85"/>
  <c r="P84"/>
  <c i="1" r="AU58"/>
  <c i="4" r="P85"/>
  <c r="P84"/>
  <c i="1" r="AU57"/>
  <c i="2" r="T85"/>
  <c r="T84"/>
  <c i="3" r="R85"/>
  <c r="R84"/>
  <c i="5" r="T85"/>
  <c r="T84"/>
  <c r="R85"/>
  <c r="R84"/>
  <c i="4" r="R85"/>
  <c r="R84"/>
  <c i="2" r="R85"/>
  <c r="R84"/>
  <c r="P85"/>
  <c r="P84"/>
  <c i="1" r="AU55"/>
  <c i="2" r="BK85"/>
  <c r="J85"/>
  <c r="J60"/>
  <c i="5" r="J86"/>
  <c r="J61"/>
  <c i="4" r="BK84"/>
  <c r="J84"/>
  <c r="J59"/>
  <c i="3" r="BK84"/>
  <c r="J84"/>
  <c r="J59"/>
  <c r="F33"/>
  <c i="1" r="AZ56"/>
  <c i="4" r="J33"/>
  <c i="1" r="AV57"/>
  <c r="AT57"/>
  <c i="2" r="J33"/>
  <c i="1" r="AV55"/>
  <c r="AT55"/>
  <c i="2" r="F33"/>
  <c i="1" r="AZ55"/>
  <c i="3" r="J33"/>
  <c i="1" r="AV56"/>
  <c r="AT56"/>
  <c i="5" r="F33"/>
  <c i="1" r="AZ58"/>
  <c r="BD54"/>
  <c r="W33"/>
  <c i="4" r="F33"/>
  <c i="1" r="AZ57"/>
  <c r="BA54"/>
  <c r="W30"/>
  <c i="5" r="J33"/>
  <c i="1" r="AV58"/>
  <c r="AT58"/>
  <c r="BB54"/>
  <c r="W31"/>
  <c r="BC54"/>
  <c r="W32"/>
  <c i="5" l="1" r="J85"/>
  <c r="J60"/>
  <c i="2" r="BK84"/>
  <c r="J84"/>
  <c r="J59"/>
  <c i="1" r="AU54"/>
  <c r="AY54"/>
  <c r="AX54"/>
  <c i="4" r="J30"/>
  <c i="1" r="AG57"/>
  <c r="AN57"/>
  <c i="5" r="J30"/>
  <c i="1" r="AG58"/>
  <c i="3" r="J30"/>
  <c i="1" r="AG56"/>
  <c r="AW54"/>
  <c r="AK30"/>
  <c r="AZ54"/>
  <c r="W29"/>
  <c i="5" l="1" r="J39"/>
  <c i="4" r="J39"/>
  <c i="3" r="J39"/>
  <c i="1" r="AN56"/>
  <c r="AN58"/>
  <c i="2" r="J30"/>
  <c i="1" r="AG55"/>
  <c r="AN55"/>
  <c r="AV54"/>
  <c r="AK29"/>
  <c i="2" l="1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<sst xmlns="http://schemas.openxmlformats.org/spreadsheetml/2006/main">
  <si>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</si>
  <si>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</si>
  <si>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</si>
  <si>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</si>
  <si>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</si>
  <si>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{d7728d68-91e0-4c85-a26e-6f2821698caa}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</si>
  <si>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</si>
  <si>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</si>
  <si>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</si>
  <si>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</si>
  <si>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</si>
  <si>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</si>
  <si>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</si>
  <si>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</si>
  <si>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</si>
  <si>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064d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</si>
  <si>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</si>
  <si>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</si>
  <si>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Úprava ohřevu TV stávajících předávacích stanic</t>
  </si>
  <si>
    <t>KSO:</t>
  </si>
  <si>
    <t>CC-CZ:</t>
  </si>
  <si>
    <t>Místo:</t>
  </si>
  <si>
    <t>736 01 Havířov, Nemocnice Havířov, p. o.</t>
  </si>
  <si>
    <t>Datum:</t>
  </si>
  <si>
    <t>11. 8. 2025</t>
  </si>
  <si>
    <t>Zadavatel:</t>
  </si>
  <si>
    <t>IČ:</t>
  </si>
  <si>
    <t>00844896</t>
  </si>
  <si>
    <t>Nemocnice Havířov,p.o.</t>
  </si>
  <si>
    <t>DIČ:</t>
  </si>
  <si>
    <t>CZ00844896</t>
  </si>
  <si>
    <t>Účastník:</t>
  </si>
  <si>
    <t>Vyplň údaj</t>
  </si>
  <si>
    <t>Projektant:</t>
  </si>
  <si>
    <t>06369201</t>
  </si>
  <si>
    <t>Amun Pro s.r.o.</t>
  </si>
  <si>
    <t>CZ06369201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</si>
  <si>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</si>
  <si>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</si>
  <si>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</si>
  <si>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</si>
  <si>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</si>
  <si>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</si>
  <si>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</si>
  <si>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</si>
  <si>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</si>
  <si>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</si>
  <si>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</si>
  <si>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</si>
  <si>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</si>
  <si>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</si>
  <si>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</si>
  <si>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</si>
  <si>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</si>
  <si>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</si>
  <si>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</si>
  <si>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</si>
  <si>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</si>
  <si>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</si>
  <si>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</si>
  <si>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</si>
  <si>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</si>
  <si>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</si>
  <si>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</si>
  <si>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</si>
  <si>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</si>
  <si>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</si>
  <si>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</si>
  <si>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</si>
  <si>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</si>
  <si>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</si>
  <si>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</si>
  <si>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</si>
  <si>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</si>
  <si>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</si>
  <si>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</si>
  <si>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</si>
  <si>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</si>
  <si>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</si>
  <si>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</si>
  <si>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</si>
  <si>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předávací stanice U2</t>
  </si>
  <si>
    <t>STA</t>
  </si>
  <si>
    <t>1</t>
  </si>
  <si>
    <t>{95d52f03-5739-4668-abc8-b29559d50aac}</t>
  </si>
  <si>
    <t>2</t>
  </si>
  <si>
    <t>02</t>
  </si>
  <si>
    <t>předávací stanice HEMODIALÝZA/PSYCHIATRIE</t>
  </si>
  <si>
    <t>{09684e91-8e9e-4f27-947b-0cf5d60c956c}</t>
  </si>
  <si>
    <t>03</t>
  </si>
  <si>
    <t>předávací stanice COS</t>
  </si>
  <si>
    <t>{7fed3f11-7ebe-4716-b13c-12454528ab38}</t>
  </si>
  <si>
    <t>04</t>
  </si>
  <si>
    <t>předávací stanice Traumatologie (ARIM)</t>
  </si>
  <si>
    <t>{81f7c164-b88c-4e57-962d-7768c727d825}</t>
  </si>
  <si>
    <t>KRYCÍ LIST SOUPISU PRACÍ</t>
  </si>
  <si>
    <t>Objekt:</t>
  </si>
  <si>
    <t>01 - předávací stanice U2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</si>
  <si>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</si>
  <si>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</si>
  <si>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</si>
  <si>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</si>
  <si>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</si>
  <si>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</si>
  <si>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</si>
  <si>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732 - Ústřední vytápění - strojovny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</si>
  <si>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</si>
  <si>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</si>
  <si>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</si>
  <si>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</si>
  <si>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</si>
  <si>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</si>
  <si>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</si>
  <si>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</si>
  <si>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</si>
  <si>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</si>
  <si>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</si>
  <si>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</si>
  <si>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</si>
  <si>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</si>
  <si>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</si>
  <si>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</si>
  <si>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</si>
  <si>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</si>
  <si>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</si>
  <si>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</si>
  <si>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</si>
  <si>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</si>
  <si>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m</t>
  </si>
  <si>
    <t>CS ÚRS 2025 02</t>
  </si>
  <si>
    <t>16</t>
  </si>
  <si>
    <t>717551505</t>
  </si>
  <si>
    <t>Online PSC</t>
  </si>
  <si>
    <t>https://podminky.urs.cz/item/CS_URS_2025_02/713463212</t>
  </si>
  <si>
    <t>M</t>
  </si>
  <si>
    <t>63154577</t>
  </si>
  <si>
    <t>pouzdro izolační potrubní z minerální vlny s Al fólií max. 250/100°C 76/40mm</t>
  </si>
  <si>
    <t>32</t>
  </si>
  <si>
    <t>399669422</t>
  </si>
  <si>
    <t>VV</t>
  </si>
  <si>
    <t>6*1,02 'Přepočtené koeficientem množství</t>
  </si>
  <si>
    <t>3</t>
  </si>
  <si>
    <t>998713121</t>
  </si>
  <si>
    <t>Přesun hmot pro izolace tepelné stanovený z hmotnosti přesunovaného materiálu vodorovná dopravní vzdálenost do 50 m ruční (bez užití mechanizace) v objektech výšky do 6 m</t>
  </si>
  <si>
    <t>t</t>
  </si>
  <si>
    <t>1023023962</t>
  </si>
  <si>
    <t>https://podminky.urs.cz/item/CS_URS_2025_02/998713121</t>
  </si>
  <si>
    <t>722</t>
  </si>
  <si>
    <t>Zdravotechnika - vnitřní vodovod</t>
  </si>
  <si>
    <t>4</t>
  </si>
  <si>
    <t>722171918</t>
  </si>
  <si>
    <t>Odříznutí trubky nebo tvarovky u rozvodů vody z plastů D přes 63 do 75 mm</t>
  </si>
  <si>
    <t>kus</t>
  </si>
  <si>
    <t>-1340472800</t>
  </si>
  <si>
    <t>https://podminky.urs.cz/item/CS_URS_2025_02/722171918</t>
  </si>
  <si>
    <t>5</t>
  </si>
  <si>
    <t>722173919</t>
  </si>
  <si>
    <t>Spoje rozvodů vody z plastů svary polyfuzí D přes 75 do 90 mm</t>
  </si>
  <si>
    <t>-1033106346</t>
  </si>
  <si>
    <t>https://podminky.urs.cz/item/CS_URS_2025_02/722173919</t>
  </si>
  <si>
    <t>6</t>
  </si>
  <si>
    <t>722176118</t>
  </si>
  <si>
    <t>Montáž potrubí z plastových trub svařovaných polyfuzně D přes 63 do 75 mm</t>
  </si>
  <si>
    <t>1720158824</t>
  </si>
  <si>
    <t>https://podminky.urs.cz/item/CS_URS_2025_02/722176118</t>
  </si>
  <si>
    <t>7</t>
  </si>
  <si>
    <t>28615146M</t>
  </si>
  <si>
    <t>trubka vodovodní tlaková PPR řada PN 20 D 75mm</t>
  </si>
  <si>
    <t>-1284503444</t>
  </si>
  <si>
    <t>6*1,03 'Přepočtené koeficientem množství</t>
  </si>
  <si>
    <t>8</t>
  </si>
  <si>
    <t>722179191</t>
  </si>
  <si>
    <t>Příplatek k ceně rozvody vody z plastů za práce malého rozsahu na zakázce do 20 m rozvodu</t>
  </si>
  <si>
    <t>soubor</t>
  </si>
  <si>
    <t>-311398495</t>
  </si>
  <si>
    <t>https://podminky.urs.cz/item/CS_URS_2025_02/722179191</t>
  </si>
  <si>
    <t>9</t>
  </si>
  <si>
    <t>722179193</t>
  </si>
  <si>
    <t>Příplatek k ceně rozvody vody z plastů za práce malého rozsahu na zakázce při průměru trubek přes 32 mm, do 5 svarů</t>
  </si>
  <si>
    <t>1872865889</t>
  </si>
  <si>
    <t>https://podminky.urs.cz/item/CS_URS_2025_02/722179193</t>
  </si>
  <si>
    <t>10</t>
  </si>
  <si>
    <t>722190901</t>
  </si>
  <si>
    <t>Opravy ostatní uzavření nebo otevření vodovodního potrubí při opravách včetně vypuštění a napuštění</t>
  </si>
  <si>
    <t>-35671511</t>
  </si>
  <si>
    <t>https://podminky.urs.cz/item/CS_URS_2025_02/722190901</t>
  </si>
  <si>
    <t>11</t>
  </si>
  <si>
    <t>722231077</t>
  </si>
  <si>
    <t>Armatury se dvěma závity ventily zpětné mosazné PN 10 do 110°C G 2"</t>
  </si>
  <si>
    <t>-1983720768</t>
  </si>
  <si>
    <t>https://podminky.urs.cz/item/CS_URS_2025_02/722231077</t>
  </si>
  <si>
    <t>722232048</t>
  </si>
  <si>
    <t>Armatury se dvěma závity kulové kohouty PN 42 do 185 °C přímé vnitřní závit G 2"</t>
  </si>
  <si>
    <t>1688378089</t>
  </si>
  <si>
    <t>https://podminky.urs.cz/item/CS_URS_2025_02/722232048</t>
  </si>
  <si>
    <t>13</t>
  </si>
  <si>
    <t>722239106</t>
  </si>
  <si>
    <t>Armatury se dvěma závity montáž vodovodních armatur se dvěma závity ostatních typů G 2"</t>
  </si>
  <si>
    <t>1497305</t>
  </si>
  <si>
    <t>https://podminky.urs.cz/item/CS_URS_2025_02/722239106</t>
  </si>
  <si>
    <t>14</t>
  </si>
  <si>
    <t>52751650</t>
  </si>
  <si>
    <t>STAD-B vyvažovací ventil pro cirkulaci teplé vody DN50, elektroforetická černá vrstva, s vypouštěním 3/4"</t>
  </si>
  <si>
    <t>1101935660</t>
  </si>
  <si>
    <t>15</t>
  </si>
  <si>
    <t>722290249</t>
  </si>
  <si>
    <t>Zkoušky, proplach a desinfekce vodovodního potrubí zkoušky těsnosti vodovodního potrubí plastového přes DN 40 do DN 90</t>
  </si>
  <si>
    <t>283991059</t>
  </si>
  <si>
    <t>https://podminky.urs.cz/item/CS_URS_2025_02/722290249</t>
  </si>
  <si>
    <t>998722111</t>
  </si>
  <si>
    <t>Přesun hmot pro vnitřní vodovod stanovený z hmotnosti přesunovaného materiálu vodorovná dopravní vzdálenost do 50 m s omezením mechanizace v objektech výšky do 6 m</t>
  </si>
  <si>
    <t>792703742</t>
  </si>
  <si>
    <t>https://podminky.urs.cz/item/CS_URS_2025_02/998722111</t>
  </si>
  <si>
    <t>732</t>
  </si>
  <si>
    <t>Ústřední vytápění - strojovny</t>
  </si>
  <si>
    <t>17</t>
  </si>
  <si>
    <t>732422213</t>
  </si>
  <si>
    <t>Čerpadla teplovodní mokroběžná přírubová oběhová pro teplovodní vytápění jednodílná PN 6/10, do 110°C DN příruby/dopravní výška H (m) - čerpací výkon Q (m3/h) DN 40/ do 8,0 m / 9,0 m3/h</t>
  </si>
  <si>
    <t>1444154820</t>
  </si>
  <si>
    <t>https://podminky.urs.cz/item/CS_URS_2025_02/732422213</t>
  </si>
  <si>
    <t>P</t>
  </si>
  <si>
    <t>Poznámka k položce:_x000d_
 - Navrhované nabíjecí čerpadlo Grundfos UPS 32-100 N 180</t>
  </si>
  <si>
    <t>18</t>
  </si>
  <si>
    <t>998732111</t>
  </si>
  <si>
    <t>Přesun hmot pro strojovny stanovený z hmotnosti přesunovaného materiálu vodorovná dopravní vzdálenost do 50 m s omezením mechanizace v objektech výšky do 6 m</t>
  </si>
  <si>
    <t>2031959500</t>
  </si>
  <si>
    <t>https://podminky.urs.cz/item/CS_URS_2025_02/998732111</t>
  </si>
  <si>
    <t>HZS</t>
  </si>
  <si>
    <t>Hodinové zúčtovací sazby</t>
  </si>
  <si>
    <t>19</t>
  </si>
  <si>
    <t>HZS2212</t>
  </si>
  <si>
    <t>Hodinové zúčtovací sazby profesí PSV provádění stavebních instalací instalatér odborný_x000d_
- provádění prací v malém prostoru_x000d_
- příplatek za omezený čas pro realizaci (noční práce, vikend)_x000d_
- přednastavení regulátoru průtoku</t>
  </si>
  <si>
    <t>hod</t>
  </si>
  <si>
    <t>512</t>
  </si>
  <si>
    <t>957873948</t>
  </si>
  <si>
    <t>https://podminky.urs.cz/item/CS_URS_2025_02/HZS2212</t>
  </si>
  <si>
    <t>2*8*2</t>
  </si>
  <si>
    <t>Součet</t>
  </si>
  <si>
    <t>20</t>
  </si>
  <si>
    <t>HZS2232</t>
  </si>
  <si>
    <t>Hodinové zúčtovací sazby profesí PSV provádění stavebních instalací elektrikář odborný_x000d_
 - doplnění stávajícího systému MaR dle požadavků investora</t>
  </si>
  <si>
    <t>2080999881</t>
  </si>
  <si>
    <t>https://podminky.urs.cz/item/CS_URS_2025_02/HZS2232</t>
  </si>
  <si>
    <t>02 - předávací stanice HEMODIALÝZA/PSYCHIATRIE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</si>
  <si>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</si>
  <si>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</si>
  <si>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-1624251604</t>
  </si>
  <si>
    <t>https://podminky.urs.cz/item/CS_URS_2025_02/713463211</t>
  </si>
  <si>
    <t>63154018</t>
  </si>
  <si>
    <t>pouzdro izolační potrubní z minerální vlny s Al fólií max. 250/100°C 54/40mm</t>
  </si>
  <si>
    <t>-453648753</t>
  </si>
  <si>
    <t>722171916</t>
  </si>
  <si>
    <t>Odříznutí trubky nebo tvarovky u rozvodů vody z plastů D přes 40 do 50 mm</t>
  </si>
  <si>
    <t>-1986339887</t>
  </si>
  <si>
    <t>https://podminky.urs.cz/item/CS_URS_2025_02/722171916</t>
  </si>
  <si>
    <t>722173916</t>
  </si>
  <si>
    <t>Spoje rozvodů vody z plastů svary polyfuzí D přes 40 do 50 mm</t>
  </si>
  <si>
    <t>978846208</t>
  </si>
  <si>
    <t>https://podminky.urs.cz/item/CS_URS_2025_02/722173916</t>
  </si>
  <si>
    <t>722174026</t>
  </si>
  <si>
    <t>Potrubí z plastových trubek z polypropylenu PPR svařovaných polyfúzně PN 20 (SDR 6) D 50 x 8,3</t>
  </si>
  <si>
    <t>-1642807907</t>
  </si>
  <si>
    <t>https://podminky.urs.cz/item/CS_URS_2025_02/722174026</t>
  </si>
  <si>
    <t>722231075</t>
  </si>
  <si>
    <t>Armatury se dvěma závity ventily zpětné mosazné PN 10 do 110°C G 5/4"</t>
  </si>
  <si>
    <t>1568885311</t>
  </si>
  <si>
    <t>https://podminky.urs.cz/item/CS_URS_2025_02/722231075</t>
  </si>
  <si>
    <t>722232046</t>
  </si>
  <si>
    <t>Armatury se dvěma závity kulové kohouty PN 42 do 185 °C přímé vnitřní závit G 5/4"</t>
  </si>
  <si>
    <t>-1059308560</t>
  </si>
  <si>
    <t>https://podminky.urs.cz/item/CS_URS_2025_02/722232046</t>
  </si>
  <si>
    <t>722239104</t>
  </si>
  <si>
    <t>Armatury se dvěma závity montáž vodovodních armatur se dvěma závity ostatních typů G 5/4"</t>
  </si>
  <si>
    <t>4394714</t>
  </si>
  <si>
    <t>https://podminky.urs.cz/item/CS_URS_2025_02/722239104</t>
  </si>
  <si>
    <t>52751632</t>
  </si>
  <si>
    <t>STAD-B vyvažovací ventil pro cirkulaci teplé vody DN32, elektroforetická černá vrstva, s vypouštěním 3/4"</t>
  </si>
  <si>
    <t>-2040984698</t>
  </si>
  <si>
    <t>19874856</t>
  </si>
  <si>
    <t>732421203</t>
  </si>
  <si>
    <t>Čerpadla teplovodní mokroběžná závitová cirkulační pro TUV (elektronicky řízená) PN 10, do 80°C DN přípojky/dopravní výška H (m) - čerpací výkon Q (m3/h) DN 25 / do 6,0 m / 3,0 m3/h</t>
  </si>
  <si>
    <t>908294924</t>
  </si>
  <si>
    <t>https://podminky.urs.cz/item/CS_URS_2025_02/732421203</t>
  </si>
  <si>
    <t>Poznámka k položce:_x000d_
 - Navrhované nabíjecí čerpadlo Grundfos UPS 25-80 N 180</t>
  </si>
  <si>
    <t>-1556426251</t>
  </si>
  <si>
    <t>03 - předávací stanice COS</t>
  </si>
  <si>
    <t>63154019</t>
  </si>
  <si>
    <t>pouzdro izolační potrubní z minerální vlny s Al fólií max. 250/100°C 64/40mm</t>
  </si>
  <si>
    <t>770852824</t>
  </si>
  <si>
    <t>8*1,02 'Přepočtené koeficientem množství</t>
  </si>
  <si>
    <t>722171917</t>
  </si>
  <si>
    <t>Odříznutí trubky nebo tvarovky u rozvodů vody z plastů D přes 50 do 63 mm</t>
  </si>
  <si>
    <t>-53325533</t>
  </si>
  <si>
    <t>https://podminky.urs.cz/item/CS_URS_2025_02/722171917</t>
  </si>
  <si>
    <t>722173917</t>
  </si>
  <si>
    <t>Spoje rozvodů vody z plastů svary polyfuzí D přes 50 do 63 mm</t>
  </si>
  <si>
    <t>1633427326</t>
  </si>
  <si>
    <t>https://podminky.urs.cz/item/CS_URS_2025_02/722173917</t>
  </si>
  <si>
    <t>722176117</t>
  </si>
  <si>
    <t>Montáž potrubí z plastových trub svařovaných polyfuzně D přes 50 do 63 mm</t>
  </si>
  <si>
    <t>1925392475</t>
  </si>
  <si>
    <t>https://podminky.urs.cz/item/CS_URS_2025_02/722176117</t>
  </si>
  <si>
    <t>28615145</t>
  </si>
  <si>
    <t>trubka vodovodní tlaková PPR řada PN 20 D 63mm</t>
  </si>
  <si>
    <t>1569045508</t>
  </si>
  <si>
    <t>8*1,03 'Přepočtené koeficientem množství</t>
  </si>
  <si>
    <t>722231076</t>
  </si>
  <si>
    <t>Armatury se dvěma závity ventily zpětné mosazné PN 10 do 110°C G 6/4"</t>
  </si>
  <si>
    <t>-1013435767</t>
  </si>
  <si>
    <t>https://podminky.urs.cz/item/CS_URS_2025_02/722231076</t>
  </si>
  <si>
    <t>722232047</t>
  </si>
  <si>
    <t>Armatury se dvěma závity kulové kohouty PN 42 do 185 °C přímé vnitřní závit G 6/4"</t>
  </si>
  <si>
    <t>-2085096055</t>
  </si>
  <si>
    <t>https://podminky.urs.cz/item/CS_URS_2025_02/722232047</t>
  </si>
  <si>
    <t>722239105</t>
  </si>
  <si>
    <t>Armatury se dvěma závity montáž vodovodních armatur se dvěma závity ostatních typů G 6/4"</t>
  </si>
  <si>
    <t>-1778243432</t>
  </si>
  <si>
    <t>https://podminky.urs.cz/item/CS_URS_2025_02/722239105</t>
  </si>
  <si>
    <t>52751640</t>
  </si>
  <si>
    <t>STAD-B vyvažovací ventil pro cirkulaci teplé vody DN40, elektroforetická černá vrstva, s vypouštěním 3/4"</t>
  </si>
  <si>
    <t>1191607279</t>
  </si>
  <si>
    <t>722290246</t>
  </si>
  <si>
    <t>Zkoušky, proplach a desinfekce vodovodního potrubí zkoušky těsnosti vodovodního potrubí plastového do DN 40</t>
  </si>
  <si>
    <t>-829056929</t>
  </si>
  <si>
    <t>https://podminky.urs.cz/item/CS_URS_2025_02/722290246</t>
  </si>
  <si>
    <t>Čerpadla teplovodní mokroběžná závitová cirkulační pro TUV (elektronicky řízená) PN 10, do 80°C DN přípojky/dopravní výška H (m) - čerpací výkon Q (m3/h) DN 25 / do 6,0 m / 9,0 m3/h</t>
  </si>
  <si>
    <t>-903641591</t>
  </si>
  <si>
    <t>-2014872202</t>
  </si>
  <si>
    <t>04 - předávací stanice Traumatologie (ARIM)</t>
  </si>
  <si>
    <t>-2017503107</t>
  </si>
  <si>
    <t>-1360891293</t>
  </si>
  <si>
    <t>849887149</t>
  </si>
  <si>
    <t>722173918</t>
  </si>
  <si>
    <t>Spoje rozvodů vody z plastů svary polyfuzí D přes 63 do 75 mm</t>
  </si>
  <si>
    <t>1294368597</t>
  </si>
  <si>
    <t>https://podminky.urs.cz/item/CS_URS_2025_02/722173918</t>
  </si>
  <si>
    <t>1783027772</t>
  </si>
  <si>
    <t>28615146</t>
  </si>
  <si>
    <t>1961903515</t>
  </si>
  <si>
    <t>329728291</t>
  </si>
  <si>
    <t>2069844466</t>
  </si>
  <si>
    <t>173520212</t>
  </si>
  <si>
    <t>1125268953</t>
  </si>
  <si>
    <t>732421204</t>
  </si>
  <si>
    <t>1202825669</t>
  </si>
  <si>
    <t>https://podminky.urs.cz/item/CS_URS_2025_02/732421204</t>
  </si>
  <si>
    <t>-2055368047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</si>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</sst>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13463212" TargetMode="External" /><Relationship Id="rId2" Type="http://schemas.openxmlformats.org/officeDocument/2006/relationships/hyperlink" Target="https://podminky.urs.cz/item/CS_URS_2025_02/998713121" TargetMode="External" /><Relationship Id="rId3" Type="http://schemas.openxmlformats.org/officeDocument/2006/relationships/hyperlink" Target="https://podminky.urs.cz/item/CS_URS_2025_02/722171918" TargetMode="External" /><Relationship Id="rId4" Type="http://schemas.openxmlformats.org/officeDocument/2006/relationships/hyperlink" Target="https://podminky.urs.cz/item/CS_URS_2025_02/722173919" TargetMode="External" /><Relationship Id="rId5" Type="http://schemas.openxmlformats.org/officeDocument/2006/relationships/hyperlink" Target="https://podminky.urs.cz/item/CS_URS_2025_02/722176118" TargetMode="External" /><Relationship Id="rId6" Type="http://schemas.openxmlformats.org/officeDocument/2006/relationships/hyperlink" Target="https://podminky.urs.cz/item/CS_URS_2025_02/722179191" TargetMode="External" /><Relationship Id="rId7" Type="http://schemas.openxmlformats.org/officeDocument/2006/relationships/hyperlink" Target="https://podminky.urs.cz/item/CS_URS_2025_02/722179193" TargetMode="External" /><Relationship Id="rId8" Type="http://schemas.openxmlformats.org/officeDocument/2006/relationships/hyperlink" Target="https://podminky.urs.cz/item/CS_URS_2025_02/722190901" TargetMode="External" /><Relationship Id="rId9" Type="http://schemas.openxmlformats.org/officeDocument/2006/relationships/hyperlink" Target="https://podminky.urs.cz/item/CS_URS_2025_02/722231077" TargetMode="External" /><Relationship Id="rId10" Type="http://schemas.openxmlformats.org/officeDocument/2006/relationships/hyperlink" Target="https://podminky.urs.cz/item/CS_URS_2025_02/722232048" TargetMode="External" /><Relationship Id="rId11" Type="http://schemas.openxmlformats.org/officeDocument/2006/relationships/hyperlink" Target="https://podminky.urs.cz/item/CS_URS_2025_02/722239106" TargetMode="External" /><Relationship Id="rId12" Type="http://schemas.openxmlformats.org/officeDocument/2006/relationships/hyperlink" Target="https://podminky.urs.cz/item/CS_URS_2025_02/722290249" TargetMode="External" /><Relationship Id="rId13" Type="http://schemas.openxmlformats.org/officeDocument/2006/relationships/hyperlink" Target="https://podminky.urs.cz/item/CS_URS_2025_02/998722111" TargetMode="External" /><Relationship Id="rId14" Type="http://schemas.openxmlformats.org/officeDocument/2006/relationships/hyperlink" Target="https://podminky.urs.cz/item/CS_URS_2025_02/732422213" TargetMode="External" /><Relationship Id="rId15" Type="http://schemas.openxmlformats.org/officeDocument/2006/relationships/hyperlink" Target="https://podminky.urs.cz/item/CS_URS_2025_02/998732111" TargetMode="External" /><Relationship Id="rId16" Type="http://schemas.openxmlformats.org/officeDocument/2006/relationships/hyperlink" Target="https://podminky.urs.cz/item/CS_URS_2025_02/HZS2212" TargetMode="External" /><Relationship Id="rId17" Type="http://schemas.openxmlformats.org/officeDocument/2006/relationships/hyperlink" Target="https://podminky.urs.cz/item/CS_URS_2025_02/HZS2232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13463211" TargetMode="External" /><Relationship Id="rId2" Type="http://schemas.openxmlformats.org/officeDocument/2006/relationships/hyperlink" Target="https://podminky.urs.cz/item/CS_URS_2025_02/998713121" TargetMode="External" /><Relationship Id="rId3" Type="http://schemas.openxmlformats.org/officeDocument/2006/relationships/hyperlink" Target="https://podminky.urs.cz/item/CS_URS_2025_02/722171916" TargetMode="External" /><Relationship Id="rId4" Type="http://schemas.openxmlformats.org/officeDocument/2006/relationships/hyperlink" Target="https://podminky.urs.cz/item/CS_URS_2025_02/722173916" TargetMode="External" /><Relationship Id="rId5" Type="http://schemas.openxmlformats.org/officeDocument/2006/relationships/hyperlink" Target="https://podminky.urs.cz/item/CS_URS_2025_02/722174026" TargetMode="External" /><Relationship Id="rId6" Type="http://schemas.openxmlformats.org/officeDocument/2006/relationships/hyperlink" Target="https://podminky.urs.cz/item/CS_URS_2025_02/722179191" TargetMode="External" /><Relationship Id="rId7" Type="http://schemas.openxmlformats.org/officeDocument/2006/relationships/hyperlink" Target="https://podminky.urs.cz/item/CS_URS_2025_02/722179193" TargetMode="External" /><Relationship Id="rId8" Type="http://schemas.openxmlformats.org/officeDocument/2006/relationships/hyperlink" Target="https://podminky.urs.cz/item/CS_URS_2025_02/722190901" TargetMode="External" /><Relationship Id="rId9" Type="http://schemas.openxmlformats.org/officeDocument/2006/relationships/hyperlink" Target="https://podminky.urs.cz/item/CS_URS_2025_02/722231075" TargetMode="External" /><Relationship Id="rId10" Type="http://schemas.openxmlformats.org/officeDocument/2006/relationships/hyperlink" Target="https://podminky.urs.cz/item/CS_URS_2025_02/722232046" TargetMode="External" /><Relationship Id="rId11" Type="http://schemas.openxmlformats.org/officeDocument/2006/relationships/hyperlink" Target="https://podminky.urs.cz/item/CS_URS_2025_02/722239104" TargetMode="External" /><Relationship Id="rId12" Type="http://schemas.openxmlformats.org/officeDocument/2006/relationships/hyperlink" Target="https://podminky.urs.cz/item/CS_URS_2025_02/722290249" TargetMode="External" /><Relationship Id="rId13" Type="http://schemas.openxmlformats.org/officeDocument/2006/relationships/hyperlink" Target="https://podminky.urs.cz/item/CS_URS_2025_02/998722111" TargetMode="External" /><Relationship Id="rId14" Type="http://schemas.openxmlformats.org/officeDocument/2006/relationships/hyperlink" Target="https://podminky.urs.cz/item/CS_URS_2025_02/732421203" TargetMode="External" /><Relationship Id="rId15" Type="http://schemas.openxmlformats.org/officeDocument/2006/relationships/hyperlink" Target="https://podminky.urs.cz/item/CS_URS_2025_02/998732111" TargetMode="External" /><Relationship Id="rId16" Type="http://schemas.openxmlformats.org/officeDocument/2006/relationships/hyperlink" Target="https://podminky.urs.cz/item/CS_URS_2025_02/HZS2212" TargetMode="External" /><Relationship Id="rId17" Type="http://schemas.openxmlformats.org/officeDocument/2006/relationships/hyperlink" Target="https://podminky.urs.cz/item/CS_URS_2025_02/HZS2232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13463211" TargetMode="External" /><Relationship Id="rId2" Type="http://schemas.openxmlformats.org/officeDocument/2006/relationships/hyperlink" Target="https://podminky.urs.cz/item/CS_URS_2025_02/998713121" TargetMode="External" /><Relationship Id="rId3" Type="http://schemas.openxmlformats.org/officeDocument/2006/relationships/hyperlink" Target="https://podminky.urs.cz/item/CS_URS_2025_02/722171917" TargetMode="External" /><Relationship Id="rId4" Type="http://schemas.openxmlformats.org/officeDocument/2006/relationships/hyperlink" Target="https://podminky.urs.cz/item/CS_URS_2025_02/722173917" TargetMode="External" /><Relationship Id="rId5" Type="http://schemas.openxmlformats.org/officeDocument/2006/relationships/hyperlink" Target="https://podminky.urs.cz/item/CS_URS_2025_02/722176117" TargetMode="External" /><Relationship Id="rId6" Type="http://schemas.openxmlformats.org/officeDocument/2006/relationships/hyperlink" Target="https://podminky.urs.cz/item/CS_URS_2025_02/722179191" TargetMode="External" /><Relationship Id="rId7" Type="http://schemas.openxmlformats.org/officeDocument/2006/relationships/hyperlink" Target="https://podminky.urs.cz/item/CS_URS_2025_02/722179193" TargetMode="External" /><Relationship Id="rId8" Type="http://schemas.openxmlformats.org/officeDocument/2006/relationships/hyperlink" Target="https://podminky.urs.cz/item/CS_URS_2025_02/722190901" TargetMode="External" /><Relationship Id="rId9" Type="http://schemas.openxmlformats.org/officeDocument/2006/relationships/hyperlink" Target="https://podminky.urs.cz/item/CS_URS_2025_02/722231076" TargetMode="External" /><Relationship Id="rId10" Type="http://schemas.openxmlformats.org/officeDocument/2006/relationships/hyperlink" Target="https://podminky.urs.cz/item/CS_URS_2025_02/722232047" TargetMode="External" /><Relationship Id="rId11" Type="http://schemas.openxmlformats.org/officeDocument/2006/relationships/hyperlink" Target="https://podminky.urs.cz/item/CS_URS_2025_02/722239105" TargetMode="External" /><Relationship Id="rId12" Type="http://schemas.openxmlformats.org/officeDocument/2006/relationships/hyperlink" Target="https://podminky.urs.cz/item/CS_URS_2025_02/722290246" TargetMode="External" /><Relationship Id="rId13" Type="http://schemas.openxmlformats.org/officeDocument/2006/relationships/hyperlink" Target="https://podminky.urs.cz/item/CS_URS_2025_02/998722111" TargetMode="External" /><Relationship Id="rId14" Type="http://schemas.openxmlformats.org/officeDocument/2006/relationships/hyperlink" Target="https://podminky.urs.cz/item/CS_URS_2025_02/732421203" TargetMode="External" /><Relationship Id="rId15" Type="http://schemas.openxmlformats.org/officeDocument/2006/relationships/hyperlink" Target="https://podminky.urs.cz/item/CS_URS_2025_02/998732111" TargetMode="External" /><Relationship Id="rId16" Type="http://schemas.openxmlformats.org/officeDocument/2006/relationships/hyperlink" Target="https://podminky.urs.cz/item/CS_URS_2025_02/HZS2212" TargetMode="External" /><Relationship Id="rId17" Type="http://schemas.openxmlformats.org/officeDocument/2006/relationships/hyperlink" Target="https://podminky.urs.cz/item/CS_URS_2025_02/HZS2232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13463212" TargetMode="External" /><Relationship Id="rId2" Type="http://schemas.openxmlformats.org/officeDocument/2006/relationships/hyperlink" Target="https://podminky.urs.cz/item/CS_URS_2025_02/998713121" TargetMode="External" /><Relationship Id="rId3" Type="http://schemas.openxmlformats.org/officeDocument/2006/relationships/hyperlink" Target="https://podminky.urs.cz/item/CS_URS_2025_02/722171918" TargetMode="External" /><Relationship Id="rId4" Type="http://schemas.openxmlformats.org/officeDocument/2006/relationships/hyperlink" Target="https://podminky.urs.cz/item/CS_URS_2025_02/722173918" TargetMode="External" /><Relationship Id="rId5" Type="http://schemas.openxmlformats.org/officeDocument/2006/relationships/hyperlink" Target="https://podminky.urs.cz/item/CS_URS_2025_02/722176118" TargetMode="External" /><Relationship Id="rId6" Type="http://schemas.openxmlformats.org/officeDocument/2006/relationships/hyperlink" Target="https://podminky.urs.cz/item/CS_URS_2025_02/722179191" TargetMode="External" /><Relationship Id="rId7" Type="http://schemas.openxmlformats.org/officeDocument/2006/relationships/hyperlink" Target="https://podminky.urs.cz/item/CS_URS_2025_02/722179193" TargetMode="External" /><Relationship Id="rId8" Type="http://schemas.openxmlformats.org/officeDocument/2006/relationships/hyperlink" Target="https://podminky.urs.cz/item/CS_URS_2025_02/722190901" TargetMode="External" /><Relationship Id="rId9" Type="http://schemas.openxmlformats.org/officeDocument/2006/relationships/hyperlink" Target="https://podminky.urs.cz/item/CS_URS_2025_02/722231077" TargetMode="External" /><Relationship Id="rId10" Type="http://schemas.openxmlformats.org/officeDocument/2006/relationships/hyperlink" Target="https://podminky.urs.cz/item/CS_URS_2025_02/722232048" TargetMode="External" /><Relationship Id="rId11" Type="http://schemas.openxmlformats.org/officeDocument/2006/relationships/hyperlink" Target="https://podminky.urs.cz/item/CS_URS_2025_02/722239105" TargetMode="External" /><Relationship Id="rId12" Type="http://schemas.openxmlformats.org/officeDocument/2006/relationships/hyperlink" Target="https://podminky.urs.cz/item/CS_URS_2025_02/722290246" TargetMode="External" /><Relationship Id="rId13" Type="http://schemas.openxmlformats.org/officeDocument/2006/relationships/hyperlink" Target="https://podminky.urs.cz/item/CS_URS_2025_02/998722111" TargetMode="External" /><Relationship Id="rId14" Type="http://schemas.openxmlformats.org/officeDocument/2006/relationships/hyperlink" Target="https://podminky.urs.cz/item/CS_URS_2025_02/732421204" TargetMode="External" /><Relationship Id="rId15" Type="http://schemas.openxmlformats.org/officeDocument/2006/relationships/hyperlink" Target="https://podminky.urs.cz/item/CS_URS_2025_02/998732111" TargetMode="External" /><Relationship Id="rId16" Type="http://schemas.openxmlformats.org/officeDocument/2006/relationships/hyperlink" Target="https://podminky.urs.cz/item/CS_URS_2025_02/HZS2212" TargetMode="External" /><Relationship Id="rId17" Type="http://schemas.openxmlformats.org/officeDocument/2006/relationships/hyperlink" Target="https://podminky.urs.cz/item/CS_URS_2025_02/HZS2232" TargetMode="External" /><Relationship Id="rId1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27</v>
      </c>
      <c r="AR10" s="22"/>
      <c r="BE10" s="31"/>
      <c r="BS10" s="19" t="s">
        <v>7</v>
      </c>
    </row>
    <row r="11" s="1" customFormat="1" ht="18.48" customHeight="1">
      <c r="B11" s="22"/>
      <c r="E11" s="27" t="s">
        <v>28</v>
      </c>
      <c r="AK11" s="32" t="s">
        <v>29</v>
      </c>
      <c r="AN11" s="27" t="s">
        <v>30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31</v>
      </c>
      <c r="AK13" s="32" t="s">
        <v>26</v>
      </c>
      <c r="AN13" s="34" t="s">
        <v>32</v>
      </c>
      <c r="AR13" s="22"/>
      <c r="BE13" s="31"/>
      <c r="BS13" s="19" t="s">
        <v>7</v>
      </c>
    </row>
    <row r="14">
      <c r="B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N14" s="34" t="s">
        <v>32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33</v>
      </c>
      <c r="AK16" s="32" t="s">
        <v>26</v>
      </c>
      <c r="AN16" s="27" t="s">
        <v>34</v>
      </c>
      <c r="AR16" s="22"/>
      <c r="BE16" s="31"/>
      <c r="BS16" s="19" t="s">
        <v>4</v>
      </c>
    </row>
    <row r="17" s="1" customFormat="1" ht="18.48" customHeight="1">
      <c r="B17" s="22"/>
      <c r="E17" s="27" t="s">
        <v>35</v>
      </c>
      <c r="AK17" s="32" t="s">
        <v>29</v>
      </c>
      <c r="AN17" s="27" t="s">
        <v>36</v>
      </c>
      <c r="AR17" s="22"/>
      <c r="BE17" s="31"/>
      <c r="BS17" s="19" t="s">
        <v>37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38</v>
      </c>
      <c r="AK19" s="32" t="s">
        <v>26</v>
      </c>
      <c r="AN19" s="27" t="s">
        <v>34</v>
      </c>
      <c r="AR19" s="22"/>
      <c r="BE19" s="31"/>
      <c r="BS19" s="19" t="s">
        <v>7</v>
      </c>
    </row>
    <row r="20" s="1" customFormat="1" ht="18.48" customHeight="1">
      <c r="B20" s="22"/>
      <c r="E20" s="27" t="s">
        <v>35</v>
      </c>
      <c r="AK20" s="32" t="s">
        <v>29</v>
      </c>
      <c r="AN20" s="27" t="s">
        <v>36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39</v>
      </c>
      <c r="AR22" s="22"/>
      <c r="BE22" s="31"/>
    </row>
    <row r="23" s="1" customFormat="1" ht="47.25" customHeight="1">
      <c r="B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45</v>
      </c>
      <c r="E29" s="3"/>
      <c r="F29" s="32" t="s">
        <v>46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47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48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49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50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51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52</v>
      </c>
      <c r="U35" s="50"/>
      <c r="V35" s="50"/>
      <c r="W35" s="50"/>
      <c r="X35" s="52" t="s">
        <v>53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064d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Úprava ohřevu TV stávajících předávacích stanic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736 01 Havířov, Nemocnice Havířov, p. o.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11. 8. 2025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>Nemocnice Havířov,p.o.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33</v>
      </c>
      <c r="AJ49" s="38"/>
      <c r="AK49" s="38"/>
      <c r="AL49" s="38"/>
      <c r="AM49" s="65" t="str">
        <f>IF(E17="","",E17)</f>
        <v>Amun Pro s.r.o.</v>
      </c>
      <c r="AN49" s="4"/>
      <c r="AO49" s="4"/>
      <c r="AP49" s="4"/>
      <c r="AQ49" s="38"/>
      <c r="AR49" s="39"/>
      <c r="AS49" s="66" t="s">
        <v>55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31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38</v>
      </c>
      <c r="AJ50" s="38"/>
      <c r="AK50" s="38"/>
      <c r="AL50" s="38"/>
      <c r="AM50" s="65" t="str">
        <f>IF(E20="","",E20)</f>
        <v>Amun Pro s.r.o.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56</v>
      </c>
      <c r="D52" s="75"/>
      <c r="E52" s="75"/>
      <c r="F52" s="75"/>
      <c r="G52" s="75"/>
      <c r="H52" s="76"/>
      <c r="I52" s="77" t="s">
        <v>57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58</v>
      </c>
      <c r="AH52" s="75"/>
      <c r="AI52" s="75"/>
      <c r="AJ52" s="75"/>
      <c r="AK52" s="75"/>
      <c r="AL52" s="75"/>
      <c r="AM52" s="75"/>
      <c r="AN52" s="77" t="s">
        <v>59</v>
      </c>
      <c r="AO52" s="75"/>
      <c r="AP52" s="75"/>
      <c r="AQ52" s="79" t="s">
        <v>60</v>
      </c>
      <c r="AR52" s="39"/>
      <c r="AS52" s="80" t="s">
        <v>61</v>
      </c>
      <c r="AT52" s="81" t="s">
        <v>62</v>
      </c>
      <c r="AU52" s="81" t="s">
        <v>63</v>
      </c>
      <c r="AV52" s="81" t="s">
        <v>64</v>
      </c>
      <c r="AW52" s="81" t="s">
        <v>65</v>
      </c>
      <c r="AX52" s="81" t="s">
        <v>66</v>
      </c>
      <c r="AY52" s="81" t="s">
        <v>67</v>
      </c>
      <c r="AZ52" s="81" t="s">
        <v>68</v>
      </c>
      <c r="BA52" s="81" t="s">
        <v>69</v>
      </c>
      <c r="BB52" s="81" t="s">
        <v>70</v>
      </c>
      <c r="BC52" s="81" t="s">
        <v>71</v>
      </c>
      <c r="BD52" s="82" t="s">
        <v>72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73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ROUND(SUM(AG55:AG58),2)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ROUND(SUM(AS55:AS58),2)</f>
        <v>0</v>
      </c>
      <c r="AT54" s="93">
        <f>ROUND(SUM(AV54:AW54),2)</f>
        <v>0</v>
      </c>
      <c r="AU54" s="94">
        <f>ROUND(SUM(AU55:AU58),5)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ROUND(SUM(AZ55:AZ58),2)</f>
        <v>0</v>
      </c>
      <c r="BA54" s="93">
        <f>ROUND(SUM(BA55:BA58),2)</f>
        <v>0</v>
      </c>
      <c r="BB54" s="93">
        <f>ROUND(SUM(BB55:BB58),2)</f>
        <v>0</v>
      </c>
      <c r="BC54" s="93">
        <f>ROUND(SUM(BC55:BC58),2)</f>
        <v>0</v>
      </c>
      <c r="BD54" s="95">
        <f>ROUND(SUM(BD55:BD58),2)</f>
        <v>0</v>
      </c>
      <c r="BE54" s="6"/>
      <c r="BS54" s="96" t="s">
        <v>74</v>
      </c>
      <c r="BT54" s="96" t="s">
        <v>75</v>
      </c>
      <c r="BU54" s="97" t="s">
        <v>76</v>
      </c>
      <c r="BV54" s="96" t="s">
        <v>77</v>
      </c>
      <c r="BW54" s="96" t="s">
        <v>5</v>
      </c>
      <c r="BX54" s="96" t="s">
        <v>78</v>
      </c>
      <c r="CL54" s="96" t="s">
        <v>3</v>
      </c>
    </row>
    <row r="55" s="7" customFormat="1" ht="16.5" customHeight="1">
      <c r="A55" s="98" t="s">
        <v>79</v>
      </c>
      <c r="B55" s="99"/>
      <c r="C55" s="100"/>
      <c r="D55" s="101" t="s">
        <v>80</v>
      </c>
      <c r="E55" s="101"/>
      <c r="F55" s="101"/>
      <c r="G55" s="101"/>
      <c r="H55" s="101"/>
      <c r="I55" s="102"/>
      <c r="J55" s="101" t="s">
        <v>81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'01 - předávací stanice U2'!J30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82</v>
      </c>
      <c r="AR55" s="99"/>
      <c r="AS55" s="105">
        <v>0</v>
      </c>
      <c r="AT55" s="106">
        <f>ROUND(SUM(AV55:AW55),2)</f>
        <v>0</v>
      </c>
      <c r="AU55" s="107">
        <f>'01 - předávací stanice U2'!P84</f>
        <v>0</v>
      </c>
      <c r="AV55" s="106">
        <f>'01 - předávací stanice U2'!J33</f>
        <v>0</v>
      </c>
      <c r="AW55" s="106">
        <f>'01 - předávací stanice U2'!J34</f>
        <v>0</v>
      </c>
      <c r="AX55" s="106">
        <f>'01 - předávací stanice U2'!J35</f>
        <v>0</v>
      </c>
      <c r="AY55" s="106">
        <f>'01 - předávací stanice U2'!J36</f>
        <v>0</v>
      </c>
      <c r="AZ55" s="106">
        <f>'01 - předávací stanice U2'!F33</f>
        <v>0</v>
      </c>
      <c r="BA55" s="106">
        <f>'01 - předávací stanice U2'!F34</f>
        <v>0</v>
      </c>
      <c r="BB55" s="106">
        <f>'01 - předávací stanice U2'!F35</f>
        <v>0</v>
      </c>
      <c r="BC55" s="106">
        <f>'01 - předávací stanice U2'!F36</f>
        <v>0</v>
      </c>
      <c r="BD55" s="108">
        <f>'01 - předávací stanice U2'!F37</f>
        <v>0</v>
      </c>
      <c r="BE55" s="7"/>
      <c r="BT55" s="109" t="s">
        <v>83</v>
      </c>
      <c r="BV55" s="109" t="s">
        <v>77</v>
      </c>
      <c r="BW55" s="109" t="s">
        <v>84</v>
      </c>
      <c r="BX55" s="109" t="s">
        <v>5</v>
      </c>
      <c r="CL55" s="109" t="s">
        <v>3</v>
      </c>
      <c r="CM55" s="109" t="s">
        <v>85</v>
      </c>
    </row>
    <row r="56" s="7" customFormat="1" ht="24.75" customHeight="1">
      <c r="A56" s="98" t="s">
        <v>79</v>
      </c>
      <c r="B56" s="99"/>
      <c r="C56" s="100"/>
      <c r="D56" s="101" t="s">
        <v>86</v>
      </c>
      <c r="E56" s="101"/>
      <c r="F56" s="101"/>
      <c r="G56" s="101"/>
      <c r="H56" s="101"/>
      <c r="I56" s="102"/>
      <c r="J56" s="101" t="s">
        <v>87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'02 - předávací stanice HE...'!J30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82</v>
      </c>
      <c r="AR56" s="99"/>
      <c r="AS56" s="105">
        <v>0</v>
      </c>
      <c r="AT56" s="106">
        <f>ROUND(SUM(AV56:AW56),2)</f>
        <v>0</v>
      </c>
      <c r="AU56" s="107">
        <f>'02 - předávací stanice HE...'!P84</f>
        <v>0</v>
      </c>
      <c r="AV56" s="106">
        <f>'02 - předávací stanice HE...'!J33</f>
        <v>0</v>
      </c>
      <c r="AW56" s="106">
        <f>'02 - předávací stanice HE...'!J34</f>
        <v>0</v>
      </c>
      <c r="AX56" s="106">
        <f>'02 - předávací stanice HE...'!J35</f>
        <v>0</v>
      </c>
      <c r="AY56" s="106">
        <f>'02 - předávací stanice HE...'!J36</f>
        <v>0</v>
      </c>
      <c r="AZ56" s="106">
        <f>'02 - předávací stanice HE...'!F33</f>
        <v>0</v>
      </c>
      <c r="BA56" s="106">
        <f>'02 - předávací stanice HE...'!F34</f>
        <v>0</v>
      </c>
      <c r="BB56" s="106">
        <f>'02 - předávací stanice HE...'!F35</f>
        <v>0</v>
      </c>
      <c r="BC56" s="106">
        <f>'02 - předávací stanice HE...'!F36</f>
        <v>0</v>
      </c>
      <c r="BD56" s="108">
        <f>'02 - předávací stanice HE...'!F37</f>
        <v>0</v>
      </c>
      <c r="BE56" s="7"/>
      <c r="BT56" s="109" t="s">
        <v>83</v>
      </c>
      <c r="BV56" s="109" t="s">
        <v>77</v>
      </c>
      <c r="BW56" s="109" t="s">
        <v>88</v>
      </c>
      <c r="BX56" s="109" t="s">
        <v>5</v>
      </c>
      <c r="CL56" s="109" t="s">
        <v>3</v>
      </c>
      <c r="CM56" s="109" t="s">
        <v>85</v>
      </c>
    </row>
    <row r="57" s="7" customFormat="1" ht="16.5" customHeight="1">
      <c r="A57" s="98" t="s">
        <v>79</v>
      </c>
      <c r="B57" s="99"/>
      <c r="C57" s="100"/>
      <c r="D57" s="101" t="s">
        <v>89</v>
      </c>
      <c r="E57" s="101"/>
      <c r="F57" s="101"/>
      <c r="G57" s="101"/>
      <c r="H57" s="101"/>
      <c r="I57" s="102"/>
      <c r="J57" s="101" t="s">
        <v>90</v>
      </c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3">
        <f>'03 - předávací stanice COS'!J30</f>
        <v>0</v>
      </c>
      <c r="AH57" s="102"/>
      <c r="AI57" s="102"/>
      <c r="AJ57" s="102"/>
      <c r="AK57" s="102"/>
      <c r="AL57" s="102"/>
      <c r="AM57" s="102"/>
      <c r="AN57" s="103">
        <f>SUM(AG57,AT57)</f>
        <v>0</v>
      </c>
      <c r="AO57" s="102"/>
      <c r="AP57" s="102"/>
      <c r="AQ57" s="104" t="s">
        <v>82</v>
      </c>
      <c r="AR57" s="99"/>
      <c r="AS57" s="105">
        <v>0</v>
      </c>
      <c r="AT57" s="106">
        <f>ROUND(SUM(AV57:AW57),2)</f>
        <v>0</v>
      </c>
      <c r="AU57" s="107">
        <f>'03 - předávací stanice COS'!P84</f>
        <v>0</v>
      </c>
      <c r="AV57" s="106">
        <f>'03 - předávací stanice COS'!J33</f>
        <v>0</v>
      </c>
      <c r="AW57" s="106">
        <f>'03 - předávací stanice COS'!J34</f>
        <v>0</v>
      </c>
      <c r="AX57" s="106">
        <f>'03 - předávací stanice COS'!J35</f>
        <v>0</v>
      </c>
      <c r="AY57" s="106">
        <f>'03 - předávací stanice COS'!J36</f>
        <v>0</v>
      </c>
      <c r="AZ57" s="106">
        <f>'03 - předávací stanice COS'!F33</f>
        <v>0</v>
      </c>
      <c r="BA57" s="106">
        <f>'03 - předávací stanice COS'!F34</f>
        <v>0</v>
      </c>
      <c r="BB57" s="106">
        <f>'03 - předávací stanice COS'!F35</f>
        <v>0</v>
      </c>
      <c r="BC57" s="106">
        <f>'03 - předávací stanice COS'!F36</f>
        <v>0</v>
      </c>
      <c r="BD57" s="108">
        <f>'03 - předávací stanice COS'!F37</f>
        <v>0</v>
      </c>
      <c r="BE57" s="7"/>
      <c r="BT57" s="109" t="s">
        <v>83</v>
      </c>
      <c r="BV57" s="109" t="s">
        <v>77</v>
      </c>
      <c r="BW57" s="109" t="s">
        <v>91</v>
      </c>
      <c r="BX57" s="109" t="s">
        <v>5</v>
      </c>
      <c r="CL57" s="109" t="s">
        <v>3</v>
      </c>
      <c r="CM57" s="109" t="s">
        <v>85</v>
      </c>
    </row>
    <row r="58" s="7" customFormat="1" ht="16.5" customHeight="1">
      <c r="A58" s="98" t="s">
        <v>79</v>
      </c>
      <c r="B58" s="99"/>
      <c r="C58" s="100"/>
      <c r="D58" s="101" t="s">
        <v>92</v>
      </c>
      <c r="E58" s="101"/>
      <c r="F58" s="101"/>
      <c r="G58" s="101"/>
      <c r="H58" s="101"/>
      <c r="I58" s="102"/>
      <c r="J58" s="101" t="s">
        <v>93</v>
      </c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3">
        <f>'04 - předávací stanice Tr...'!J30</f>
        <v>0</v>
      </c>
      <c r="AH58" s="102"/>
      <c r="AI58" s="102"/>
      <c r="AJ58" s="102"/>
      <c r="AK58" s="102"/>
      <c r="AL58" s="102"/>
      <c r="AM58" s="102"/>
      <c r="AN58" s="103">
        <f>SUM(AG58,AT58)</f>
        <v>0</v>
      </c>
      <c r="AO58" s="102"/>
      <c r="AP58" s="102"/>
      <c r="AQ58" s="104" t="s">
        <v>82</v>
      </c>
      <c r="AR58" s="99"/>
      <c r="AS58" s="110">
        <v>0</v>
      </c>
      <c r="AT58" s="111">
        <f>ROUND(SUM(AV58:AW58),2)</f>
        <v>0</v>
      </c>
      <c r="AU58" s="112">
        <f>'04 - předávací stanice Tr...'!P84</f>
        <v>0</v>
      </c>
      <c r="AV58" s="111">
        <f>'04 - předávací stanice Tr...'!J33</f>
        <v>0</v>
      </c>
      <c r="AW58" s="111">
        <f>'04 - předávací stanice Tr...'!J34</f>
        <v>0</v>
      </c>
      <c r="AX58" s="111">
        <f>'04 - předávací stanice Tr...'!J35</f>
        <v>0</v>
      </c>
      <c r="AY58" s="111">
        <f>'04 - předávací stanice Tr...'!J36</f>
        <v>0</v>
      </c>
      <c r="AZ58" s="111">
        <f>'04 - předávací stanice Tr...'!F33</f>
        <v>0</v>
      </c>
      <c r="BA58" s="111">
        <f>'04 - předávací stanice Tr...'!F34</f>
        <v>0</v>
      </c>
      <c r="BB58" s="111">
        <f>'04 - předávací stanice Tr...'!F35</f>
        <v>0</v>
      </c>
      <c r="BC58" s="111">
        <f>'04 - předávací stanice Tr...'!F36</f>
        <v>0</v>
      </c>
      <c r="BD58" s="113">
        <f>'04 - předávací stanice Tr...'!F37</f>
        <v>0</v>
      </c>
      <c r="BE58" s="7"/>
      <c r="BT58" s="109" t="s">
        <v>83</v>
      </c>
      <c r="BV58" s="109" t="s">
        <v>77</v>
      </c>
      <c r="BW58" s="109" t="s">
        <v>94</v>
      </c>
      <c r="BX58" s="109" t="s">
        <v>5</v>
      </c>
      <c r="CL58" s="109" t="s">
        <v>3</v>
      </c>
      <c r="CM58" s="109" t="s">
        <v>85</v>
      </c>
    </row>
    <row r="59" s="2" customFormat="1" ht="30" customHeight="1">
      <c r="A59" s="38"/>
      <c r="B59" s="39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39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předávací stanice U2'!C2" display="/"/>
    <hyperlink ref="A56" location="'02 - předávací stanice HE...'!C2" display="/"/>
    <hyperlink ref="A57" location="'03 - předávací stanice COS'!C2" display="/"/>
    <hyperlink ref="A58" location="'04 - předávací stanice T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95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Úprava ohřevu TV stávajících předávacích stanic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96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97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11. 8. 2025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30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31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33</v>
      </c>
      <c r="E20" s="38"/>
      <c r="F20" s="38"/>
      <c r="G20" s="38"/>
      <c r="H20" s="38"/>
      <c r="I20" s="32" t="s">
        <v>26</v>
      </c>
      <c r="J20" s="27" t="s">
        <v>34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35</v>
      </c>
      <c r="F21" s="38"/>
      <c r="G21" s="38"/>
      <c r="H21" s="38"/>
      <c r="I21" s="32" t="s">
        <v>29</v>
      </c>
      <c r="J21" s="27" t="s">
        <v>36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38</v>
      </c>
      <c r="E23" s="38"/>
      <c r="F23" s="38"/>
      <c r="G23" s="38"/>
      <c r="H23" s="38"/>
      <c r="I23" s="32" t="s">
        <v>26</v>
      </c>
      <c r="J23" s="27" t="s">
        <v>34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29</v>
      </c>
      <c r="J24" s="27" t="s">
        <v>36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39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41</v>
      </c>
      <c r="E30" s="38"/>
      <c r="F30" s="38"/>
      <c r="G30" s="38"/>
      <c r="H30" s="38"/>
      <c r="I30" s="38"/>
      <c r="J30" s="90">
        <f>ROUND(J84,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43</v>
      </c>
      <c r="G32" s="38"/>
      <c r="H32" s="38"/>
      <c r="I32" s="43" t="s">
        <v>42</v>
      </c>
      <c r="J32" s="43" t="s">
        <v>44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45</v>
      </c>
      <c r="E33" s="32" t="s">
        <v>46</v>
      </c>
      <c r="F33" s="122">
        <f>ROUND((SUM(BE84:BE131)),  2)</f>
        <v>0</v>
      </c>
      <c r="G33" s="38"/>
      <c r="H33" s="38"/>
      <c r="I33" s="123">
        <v>0.20999999999999999</v>
      </c>
      <c r="J33" s="122">
        <f>ROUND(((SUM(BE84:BE131))*I33),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47</v>
      </c>
      <c r="F34" s="122">
        <f>ROUND((SUM(BF84:BF131)),  2)</f>
        <v>0</v>
      </c>
      <c r="G34" s="38"/>
      <c r="H34" s="38"/>
      <c r="I34" s="123">
        <v>0.12</v>
      </c>
      <c r="J34" s="122">
        <f>ROUND(((SUM(BF84:BF131))*I34),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48</v>
      </c>
      <c r="F35" s="122">
        <f>ROUND((SUM(BG84:BG131)),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49</v>
      </c>
      <c r="F36" s="122">
        <f>ROUND((SUM(BH84:BH131)),  2)</f>
        <v>0</v>
      </c>
      <c r="G36" s="38"/>
      <c r="H36" s="38"/>
      <c r="I36" s="123">
        <v>0.12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50</v>
      </c>
      <c r="F37" s="122">
        <f>ROUND((SUM(BI84:BI131)),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51</v>
      </c>
      <c r="E39" s="76"/>
      <c r="F39" s="76"/>
      <c r="G39" s="126" t="s">
        <v>52</v>
      </c>
      <c r="H39" s="127" t="s">
        <v>53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Úprava ohřevu TV stávajících předávacích stanic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01 - předávací stanice U2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736 01 Havířov, Nemocnice Havířov, p. o.</v>
      </c>
      <c r="G52" s="38"/>
      <c r="H52" s="38"/>
      <c r="I52" s="32" t="s">
        <v>23</v>
      </c>
      <c r="J52" s="64" t="str">
        <f>IF(J12="","",J12)</f>
        <v>11. 8. 2025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Nemocnice Havířov,p.o.</v>
      </c>
      <c r="G54" s="38"/>
      <c r="H54" s="38"/>
      <c r="I54" s="32" t="s">
        <v>33</v>
      </c>
      <c r="J54" s="36" t="str">
        <f>E21</f>
        <v>Amun Pro s.r.o.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38"/>
      <c r="E55" s="38"/>
      <c r="F55" s="27" t="str">
        <f>IF(E18="","",E18)</f>
        <v>Vyplň údaj</v>
      </c>
      <c r="G55" s="38"/>
      <c r="H55" s="38"/>
      <c r="I55" s="32" t="s">
        <v>38</v>
      </c>
      <c r="J55" s="36" t="str">
        <f>E24</f>
        <v>Amun Pro s.r.o.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99</v>
      </c>
      <c r="D57" s="124"/>
      <c r="E57" s="124"/>
      <c r="F57" s="124"/>
      <c r="G57" s="124"/>
      <c r="H57" s="124"/>
      <c r="I57" s="124"/>
      <c r="J57" s="131" t="s">
        <v>100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73</v>
      </c>
      <c r="D59" s="38"/>
      <c r="E59" s="38"/>
      <c r="F59" s="38"/>
      <c r="G59" s="38"/>
      <c r="H59" s="38"/>
      <c r="I59" s="38"/>
      <c r="J59" s="90">
        <f>J84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101</v>
      </c>
    </row>
    <row r="60" s="9" customFormat="1" ht="24.96" customHeight="1">
      <c r="A60" s="9"/>
      <c r="B60" s="133"/>
      <c r="C60" s="9"/>
      <c r="D60" s="134" t="s">
        <v>102</v>
      </c>
      <c r="E60" s="135"/>
      <c r="F60" s="135"/>
      <c r="G60" s="135"/>
      <c r="H60" s="135"/>
      <c r="I60" s="135"/>
      <c r="J60" s="136">
        <f>J85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103</v>
      </c>
      <c r="E61" s="139"/>
      <c r="F61" s="139"/>
      <c r="G61" s="139"/>
      <c r="H61" s="139"/>
      <c r="I61" s="139"/>
      <c r="J61" s="140">
        <f>J86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104</v>
      </c>
      <c r="E62" s="139"/>
      <c r="F62" s="139"/>
      <c r="G62" s="139"/>
      <c r="H62" s="139"/>
      <c r="I62" s="139"/>
      <c r="J62" s="140">
        <f>J93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105</v>
      </c>
      <c r="E63" s="139"/>
      <c r="F63" s="139"/>
      <c r="G63" s="139"/>
      <c r="H63" s="139"/>
      <c r="I63" s="139"/>
      <c r="J63" s="140">
        <f>J119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33"/>
      <c r="C64" s="9"/>
      <c r="D64" s="134" t="s">
        <v>106</v>
      </c>
      <c r="E64" s="135"/>
      <c r="F64" s="135"/>
      <c r="G64" s="135"/>
      <c r="H64" s="135"/>
      <c r="I64" s="135"/>
      <c r="J64" s="136">
        <f>J125</f>
        <v>0</v>
      </c>
      <c r="K64" s="9"/>
      <c r="L64" s="13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1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107</v>
      </c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17</v>
      </c>
      <c r="D73" s="38"/>
      <c r="E73" s="38"/>
      <c r="F73" s="38"/>
      <c r="G73" s="38"/>
      <c r="H73" s="38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38"/>
      <c r="D74" s="38"/>
      <c r="E74" s="115" t="str">
        <f>E7</f>
        <v>Úprava ohřevu TV stávajících předávacích stanic</v>
      </c>
      <c r="F74" s="32"/>
      <c r="G74" s="32"/>
      <c r="H74" s="32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96</v>
      </c>
      <c r="D75" s="38"/>
      <c r="E75" s="38"/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38"/>
      <c r="D76" s="38"/>
      <c r="E76" s="62" t="str">
        <f>E9</f>
        <v>01 - předávací stanice U2</v>
      </c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38"/>
      <c r="E78" s="38"/>
      <c r="F78" s="27" t="str">
        <f>F12</f>
        <v>736 01 Havířov, Nemocnice Havířov, p. o.</v>
      </c>
      <c r="G78" s="38"/>
      <c r="H78" s="38"/>
      <c r="I78" s="32" t="s">
        <v>23</v>
      </c>
      <c r="J78" s="64" t="str">
        <f>IF(J12="","",J12)</f>
        <v>11. 8. 2025</v>
      </c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38"/>
      <c r="E80" s="38"/>
      <c r="F80" s="27" t="str">
        <f>E15</f>
        <v>Nemocnice Havířov,p.o.</v>
      </c>
      <c r="G80" s="38"/>
      <c r="H80" s="38"/>
      <c r="I80" s="32" t="s">
        <v>33</v>
      </c>
      <c r="J80" s="36" t="str">
        <f>E21</f>
        <v>Amun Pro s.r.o.</v>
      </c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38"/>
      <c r="E81" s="38"/>
      <c r="F81" s="27" t="str">
        <f>IF(E18="","",E18)</f>
        <v>Vyplň údaj</v>
      </c>
      <c r="G81" s="38"/>
      <c r="H81" s="38"/>
      <c r="I81" s="32" t="s">
        <v>38</v>
      </c>
      <c r="J81" s="36" t="str">
        <f>E24</f>
        <v>Amun Pro s.r.o.</v>
      </c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41"/>
      <c r="B83" s="142"/>
      <c r="C83" s="143" t="s">
        <v>108</v>
      </c>
      <c r="D83" s="144" t="s">
        <v>60</v>
      </c>
      <c r="E83" s="144" t="s">
        <v>56</v>
      </c>
      <c r="F83" s="144" t="s">
        <v>57</v>
      </c>
      <c r="G83" s="144" t="s">
        <v>109</v>
      </c>
      <c r="H83" s="144" t="s">
        <v>110</v>
      </c>
      <c r="I83" s="144" t="s">
        <v>111</v>
      </c>
      <c r="J83" s="144" t="s">
        <v>100</v>
      </c>
      <c r="K83" s="145" t="s">
        <v>112</v>
      </c>
      <c r="L83" s="146"/>
      <c r="M83" s="80" t="s">
        <v>3</v>
      </c>
      <c r="N83" s="81" t="s">
        <v>45</v>
      </c>
      <c r="O83" s="81" t="s">
        <v>113</v>
      </c>
      <c r="P83" s="81" t="s">
        <v>114</v>
      </c>
      <c r="Q83" s="81" t="s">
        <v>115</v>
      </c>
      <c r="R83" s="81" t="s">
        <v>116</v>
      </c>
      <c r="S83" s="81" t="s">
        <v>117</v>
      </c>
      <c r="T83" s="82" t="s">
        <v>118</v>
      </c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="2" customFormat="1" ht="22.8" customHeight="1">
      <c r="A84" s="38"/>
      <c r="B84" s="39"/>
      <c r="C84" s="87" t="s">
        <v>119</v>
      </c>
      <c r="D84" s="38"/>
      <c r="E84" s="38"/>
      <c r="F84" s="38"/>
      <c r="G84" s="38"/>
      <c r="H84" s="38"/>
      <c r="I84" s="38"/>
      <c r="J84" s="147">
        <f>BK84</f>
        <v>0</v>
      </c>
      <c r="K84" s="38"/>
      <c r="L84" s="39"/>
      <c r="M84" s="83"/>
      <c r="N84" s="68"/>
      <c r="O84" s="84"/>
      <c r="P84" s="148">
        <f>P85+P125</f>
        <v>0</v>
      </c>
      <c r="Q84" s="84"/>
      <c r="R84" s="148">
        <f>R85+R125</f>
        <v>0.059464199999999995</v>
      </c>
      <c r="S84" s="84"/>
      <c r="T84" s="149">
        <f>T85+T125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9" t="s">
        <v>74</v>
      </c>
      <c r="AU84" s="19" t="s">
        <v>101</v>
      </c>
      <c r="BK84" s="150">
        <f>BK85+BK125</f>
        <v>0</v>
      </c>
    </row>
    <row r="85" s="12" customFormat="1" ht="25.92" customHeight="1">
      <c r="A85" s="12"/>
      <c r="B85" s="151"/>
      <c r="C85" s="12"/>
      <c r="D85" s="152" t="s">
        <v>74</v>
      </c>
      <c r="E85" s="153" t="s">
        <v>120</v>
      </c>
      <c r="F85" s="153" t="s">
        <v>121</v>
      </c>
      <c r="G85" s="12"/>
      <c r="H85" s="12"/>
      <c r="I85" s="154"/>
      <c r="J85" s="155">
        <f>BK85</f>
        <v>0</v>
      </c>
      <c r="K85" s="12"/>
      <c r="L85" s="151"/>
      <c r="M85" s="156"/>
      <c r="N85" s="157"/>
      <c r="O85" s="157"/>
      <c r="P85" s="158">
        <f>P86+P93+P119</f>
        <v>0</v>
      </c>
      <c r="Q85" s="157"/>
      <c r="R85" s="158">
        <f>R86+R93+R119</f>
        <v>0.059464199999999995</v>
      </c>
      <c r="S85" s="157"/>
      <c r="T85" s="159">
        <f>T86+T93+T119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2" t="s">
        <v>85</v>
      </c>
      <c r="AT85" s="160" t="s">
        <v>74</v>
      </c>
      <c r="AU85" s="160" t="s">
        <v>75</v>
      </c>
      <c r="AY85" s="152" t="s">
        <v>122</v>
      </c>
      <c r="BK85" s="161">
        <f>BK86+BK93+BK119</f>
        <v>0</v>
      </c>
    </row>
    <row r="86" s="12" customFormat="1" ht="22.8" customHeight="1">
      <c r="A86" s="12"/>
      <c r="B86" s="151"/>
      <c r="C86" s="12"/>
      <c r="D86" s="152" t="s">
        <v>74</v>
      </c>
      <c r="E86" s="162" t="s">
        <v>123</v>
      </c>
      <c r="F86" s="162" t="s">
        <v>124</v>
      </c>
      <c r="G86" s="12"/>
      <c r="H86" s="12"/>
      <c r="I86" s="154"/>
      <c r="J86" s="163">
        <f>BK86</f>
        <v>0</v>
      </c>
      <c r="K86" s="12"/>
      <c r="L86" s="151"/>
      <c r="M86" s="156"/>
      <c r="N86" s="157"/>
      <c r="O86" s="157"/>
      <c r="P86" s="158">
        <f>SUM(P87:P92)</f>
        <v>0</v>
      </c>
      <c r="Q86" s="157"/>
      <c r="R86" s="158">
        <f>SUM(R87:R92)</f>
        <v>0.0078624000000000003</v>
      </c>
      <c r="S86" s="157"/>
      <c r="T86" s="159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2" t="s">
        <v>85</v>
      </c>
      <c r="AT86" s="160" t="s">
        <v>74</v>
      </c>
      <c r="AU86" s="160" t="s">
        <v>83</v>
      </c>
      <c r="AY86" s="152" t="s">
        <v>122</v>
      </c>
      <c r="BK86" s="161">
        <f>SUM(BK87:BK92)</f>
        <v>0</v>
      </c>
    </row>
    <row r="87" s="2" customFormat="1" ht="37.8" customHeight="1">
      <c r="A87" s="38"/>
      <c r="B87" s="164"/>
      <c r="C87" s="165" t="s">
        <v>83</v>
      </c>
      <c r="D87" s="165" t="s">
        <v>125</v>
      </c>
      <c r="E87" s="166" t="s">
        <v>126</v>
      </c>
      <c r="F87" s="167" t="s">
        <v>127</v>
      </c>
      <c r="G87" s="168" t="s">
        <v>128</v>
      </c>
      <c r="H87" s="169">
        <v>6</v>
      </c>
      <c r="I87" s="170"/>
      <c r="J87" s="171">
        <f>ROUND(I87*H87,2)</f>
        <v>0</v>
      </c>
      <c r="K87" s="167" t="s">
        <v>129</v>
      </c>
      <c r="L87" s="39"/>
      <c r="M87" s="172" t="s">
        <v>3</v>
      </c>
      <c r="N87" s="173" t="s">
        <v>46</v>
      </c>
      <c r="O87" s="72"/>
      <c r="P87" s="174">
        <f>O87*H87</f>
        <v>0</v>
      </c>
      <c r="Q87" s="174">
        <v>0.00027</v>
      </c>
      <c r="R87" s="174">
        <f>Q87*H87</f>
        <v>0.0016199999999999999</v>
      </c>
      <c r="S87" s="174">
        <v>0</v>
      </c>
      <c r="T87" s="17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76" t="s">
        <v>130</v>
      </c>
      <c r="AT87" s="176" t="s">
        <v>125</v>
      </c>
      <c r="AU87" s="176" t="s">
        <v>85</v>
      </c>
      <c r="AY87" s="19" t="s">
        <v>122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9" t="s">
        <v>83</v>
      </c>
      <c r="BK87" s="177">
        <f>ROUND(I87*H87,2)</f>
        <v>0</v>
      </c>
      <c r="BL87" s="19" t="s">
        <v>130</v>
      </c>
      <c r="BM87" s="176" t="s">
        <v>131</v>
      </c>
    </row>
    <row r="88" s="2" customFormat="1">
      <c r="A88" s="38"/>
      <c r="B88" s="39"/>
      <c r="C88" s="38"/>
      <c r="D88" s="178" t="s">
        <v>132</v>
      </c>
      <c r="E88" s="38"/>
      <c r="F88" s="179" t="s">
        <v>133</v>
      </c>
      <c r="G88" s="38"/>
      <c r="H88" s="38"/>
      <c r="I88" s="180"/>
      <c r="J88" s="38"/>
      <c r="K88" s="38"/>
      <c r="L88" s="39"/>
      <c r="M88" s="181"/>
      <c r="N88" s="182"/>
      <c r="O88" s="72"/>
      <c r="P88" s="72"/>
      <c r="Q88" s="72"/>
      <c r="R88" s="72"/>
      <c r="S88" s="72"/>
      <c r="T88" s="73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9" t="s">
        <v>132</v>
      </c>
      <c r="AU88" s="19" t="s">
        <v>85</v>
      </c>
    </row>
    <row r="89" s="2" customFormat="1" ht="16.5" customHeight="1">
      <c r="A89" s="38"/>
      <c r="B89" s="164"/>
      <c r="C89" s="183" t="s">
        <v>85</v>
      </c>
      <c r="D89" s="183" t="s">
        <v>134</v>
      </c>
      <c r="E89" s="184" t="s">
        <v>135</v>
      </c>
      <c r="F89" s="185" t="s">
        <v>136</v>
      </c>
      <c r="G89" s="186" t="s">
        <v>128</v>
      </c>
      <c r="H89" s="187">
        <v>6.1200000000000001</v>
      </c>
      <c r="I89" s="188"/>
      <c r="J89" s="189">
        <f>ROUND(I89*H89,2)</f>
        <v>0</v>
      </c>
      <c r="K89" s="185" t="s">
        <v>129</v>
      </c>
      <c r="L89" s="190"/>
      <c r="M89" s="191" t="s">
        <v>3</v>
      </c>
      <c r="N89" s="192" t="s">
        <v>46</v>
      </c>
      <c r="O89" s="72"/>
      <c r="P89" s="174">
        <f>O89*H89</f>
        <v>0</v>
      </c>
      <c r="Q89" s="174">
        <v>0.0010200000000000001</v>
      </c>
      <c r="R89" s="174">
        <f>Q89*H89</f>
        <v>0.0062424000000000004</v>
      </c>
      <c r="S89" s="174">
        <v>0</v>
      </c>
      <c r="T89" s="17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76" t="s">
        <v>137</v>
      </c>
      <c r="AT89" s="176" t="s">
        <v>134</v>
      </c>
      <c r="AU89" s="176" t="s">
        <v>85</v>
      </c>
      <c r="AY89" s="19" t="s">
        <v>122</v>
      </c>
      <c r="BE89" s="177">
        <f>IF(N89="základní",J89,0)</f>
        <v>0</v>
      </c>
      <c r="BF89" s="177">
        <f>IF(N89="snížená",J89,0)</f>
        <v>0</v>
      </c>
      <c r="BG89" s="177">
        <f>IF(N89="zákl. přenesená",J89,0)</f>
        <v>0</v>
      </c>
      <c r="BH89" s="177">
        <f>IF(N89="sníž. přenesená",J89,0)</f>
        <v>0</v>
      </c>
      <c r="BI89" s="177">
        <f>IF(N89="nulová",J89,0)</f>
        <v>0</v>
      </c>
      <c r="BJ89" s="19" t="s">
        <v>83</v>
      </c>
      <c r="BK89" s="177">
        <f>ROUND(I89*H89,2)</f>
        <v>0</v>
      </c>
      <c r="BL89" s="19" t="s">
        <v>130</v>
      </c>
      <c r="BM89" s="176" t="s">
        <v>138</v>
      </c>
    </row>
    <row r="90" s="13" customFormat="1">
      <c r="A90" s="13"/>
      <c r="B90" s="193"/>
      <c r="C90" s="13"/>
      <c r="D90" s="194" t="s">
        <v>139</v>
      </c>
      <c r="E90" s="13"/>
      <c r="F90" s="195" t="s">
        <v>140</v>
      </c>
      <c r="G90" s="13"/>
      <c r="H90" s="196">
        <v>6.1200000000000001</v>
      </c>
      <c r="I90" s="197"/>
      <c r="J90" s="13"/>
      <c r="K90" s="13"/>
      <c r="L90" s="193"/>
      <c r="M90" s="198"/>
      <c r="N90" s="199"/>
      <c r="O90" s="199"/>
      <c r="P90" s="199"/>
      <c r="Q90" s="199"/>
      <c r="R90" s="199"/>
      <c r="S90" s="199"/>
      <c r="T90" s="20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01" t="s">
        <v>139</v>
      </c>
      <c r="AU90" s="201" t="s">
        <v>85</v>
      </c>
      <c r="AV90" s="13" t="s">
        <v>85</v>
      </c>
      <c r="AW90" s="13" t="s">
        <v>4</v>
      </c>
      <c r="AX90" s="13" t="s">
        <v>83</v>
      </c>
      <c r="AY90" s="201" t="s">
        <v>122</v>
      </c>
    </row>
    <row r="91" s="2" customFormat="1" ht="24.15" customHeight="1">
      <c r="A91" s="38"/>
      <c r="B91" s="164"/>
      <c r="C91" s="165" t="s">
        <v>141</v>
      </c>
      <c r="D91" s="165" t="s">
        <v>125</v>
      </c>
      <c r="E91" s="166" t="s">
        <v>142</v>
      </c>
      <c r="F91" s="167" t="s">
        <v>143</v>
      </c>
      <c r="G91" s="168" t="s">
        <v>144</v>
      </c>
      <c r="H91" s="169">
        <v>0.0080000000000000002</v>
      </c>
      <c r="I91" s="170"/>
      <c r="J91" s="171">
        <f>ROUND(I91*H91,2)</f>
        <v>0</v>
      </c>
      <c r="K91" s="167" t="s">
        <v>129</v>
      </c>
      <c r="L91" s="39"/>
      <c r="M91" s="172" t="s">
        <v>3</v>
      </c>
      <c r="N91" s="173" t="s">
        <v>46</v>
      </c>
      <c r="O91" s="72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130</v>
      </c>
      <c r="AT91" s="176" t="s">
        <v>125</v>
      </c>
      <c r="AU91" s="176" t="s">
        <v>85</v>
      </c>
      <c r="AY91" s="19" t="s">
        <v>122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83</v>
      </c>
      <c r="BK91" s="177">
        <f>ROUND(I91*H91,2)</f>
        <v>0</v>
      </c>
      <c r="BL91" s="19" t="s">
        <v>130</v>
      </c>
      <c r="BM91" s="176" t="s">
        <v>145</v>
      </c>
    </row>
    <row r="92" s="2" customFormat="1">
      <c r="A92" s="38"/>
      <c r="B92" s="39"/>
      <c r="C92" s="38"/>
      <c r="D92" s="178" t="s">
        <v>132</v>
      </c>
      <c r="E92" s="38"/>
      <c r="F92" s="179" t="s">
        <v>146</v>
      </c>
      <c r="G92" s="38"/>
      <c r="H92" s="38"/>
      <c r="I92" s="180"/>
      <c r="J92" s="38"/>
      <c r="K92" s="38"/>
      <c r="L92" s="39"/>
      <c r="M92" s="181"/>
      <c r="N92" s="182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132</v>
      </c>
      <c r="AU92" s="19" t="s">
        <v>85</v>
      </c>
    </row>
    <row r="93" s="12" customFormat="1" ht="22.8" customHeight="1">
      <c r="A93" s="12"/>
      <c r="B93" s="151"/>
      <c r="C93" s="12"/>
      <c r="D93" s="152" t="s">
        <v>74</v>
      </c>
      <c r="E93" s="162" t="s">
        <v>147</v>
      </c>
      <c r="F93" s="162" t="s">
        <v>148</v>
      </c>
      <c r="G93" s="12"/>
      <c r="H93" s="12"/>
      <c r="I93" s="154"/>
      <c r="J93" s="163">
        <f>BK93</f>
        <v>0</v>
      </c>
      <c r="K93" s="12"/>
      <c r="L93" s="151"/>
      <c r="M93" s="156"/>
      <c r="N93" s="157"/>
      <c r="O93" s="157"/>
      <c r="P93" s="158">
        <f>SUM(P94:P118)</f>
        <v>0</v>
      </c>
      <c r="Q93" s="157"/>
      <c r="R93" s="158">
        <f>SUM(R94:R118)</f>
        <v>0.028061799999999998</v>
      </c>
      <c r="S93" s="157"/>
      <c r="T93" s="159">
        <f>SUM(T94:T118)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2" t="s">
        <v>85</v>
      </c>
      <c r="AT93" s="160" t="s">
        <v>74</v>
      </c>
      <c r="AU93" s="160" t="s">
        <v>83</v>
      </c>
      <c r="AY93" s="152" t="s">
        <v>122</v>
      </c>
      <c r="BK93" s="161">
        <f>SUM(BK94:BK118)</f>
        <v>0</v>
      </c>
    </row>
    <row r="94" s="2" customFormat="1" ht="16.5" customHeight="1">
      <c r="A94" s="38"/>
      <c r="B94" s="164"/>
      <c r="C94" s="165" t="s">
        <v>149</v>
      </c>
      <c r="D94" s="165" t="s">
        <v>125</v>
      </c>
      <c r="E94" s="166" t="s">
        <v>150</v>
      </c>
      <c r="F94" s="167" t="s">
        <v>151</v>
      </c>
      <c r="G94" s="168" t="s">
        <v>152</v>
      </c>
      <c r="H94" s="169">
        <v>4</v>
      </c>
      <c r="I94" s="170"/>
      <c r="J94" s="171">
        <f>ROUND(I94*H94,2)</f>
        <v>0</v>
      </c>
      <c r="K94" s="167" t="s">
        <v>129</v>
      </c>
      <c r="L94" s="39"/>
      <c r="M94" s="172" t="s">
        <v>3</v>
      </c>
      <c r="N94" s="173" t="s">
        <v>46</v>
      </c>
      <c r="O94" s="72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130</v>
      </c>
      <c r="AT94" s="176" t="s">
        <v>125</v>
      </c>
      <c r="AU94" s="176" t="s">
        <v>85</v>
      </c>
      <c r="AY94" s="19" t="s">
        <v>122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83</v>
      </c>
      <c r="BK94" s="177">
        <f>ROUND(I94*H94,2)</f>
        <v>0</v>
      </c>
      <c r="BL94" s="19" t="s">
        <v>130</v>
      </c>
      <c r="BM94" s="176" t="s">
        <v>153</v>
      </c>
    </row>
    <row r="95" s="2" customFormat="1">
      <c r="A95" s="38"/>
      <c r="B95" s="39"/>
      <c r="C95" s="38"/>
      <c r="D95" s="178" t="s">
        <v>132</v>
      </c>
      <c r="E95" s="38"/>
      <c r="F95" s="179" t="s">
        <v>154</v>
      </c>
      <c r="G95" s="38"/>
      <c r="H95" s="38"/>
      <c r="I95" s="180"/>
      <c r="J95" s="38"/>
      <c r="K95" s="38"/>
      <c r="L95" s="39"/>
      <c r="M95" s="181"/>
      <c r="N95" s="182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132</v>
      </c>
      <c r="AU95" s="19" t="s">
        <v>85</v>
      </c>
    </row>
    <row r="96" s="2" customFormat="1" ht="16.5" customHeight="1">
      <c r="A96" s="38"/>
      <c r="B96" s="164"/>
      <c r="C96" s="165" t="s">
        <v>155</v>
      </c>
      <c r="D96" s="165" t="s">
        <v>125</v>
      </c>
      <c r="E96" s="166" t="s">
        <v>156</v>
      </c>
      <c r="F96" s="167" t="s">
        <v>157</v>
      </c>
      <c r="G96" s="168" t="s">
        <v>152</v>
      </c>
      <c r="H96" s="169">
        <v>4</v>
      </c>
      <c r="I96" s="170"/>
      <c r="J96" s="171">
        <f>ROUND(I96*H96,2)</f>
        <v>0</v>
      </c>
      <c r="K96" s="167" t="s">
        <v>129</v>
      </c>
      <c r="L96" s="39"/>
      <c r="M96" s="172" t="s">
        <v>3</v>
      </c>
      <c r="N96" s="173" t="s">
        <v>46</v>
      </c>
      <c r="O96" s="72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6" t="s">
        <v>130</v>
      </c>
      <c r="AT96" s="176" t="s">
        <v>125</v>
      </c>
      <c r="AU96" s="176" t="s">
        <v>85</v>
      </c>
      <c r="AY96" s="19" t="s">
        <v>122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9" t="s">
        <v>83</v>
      </c>
      <c r="BK96" s="177">
        <f>ROUND(I96*H96,2)</f>
        <v>0</v>
      </c>
      <c r="BL96" s="19" t="s">
        <v>130</v>
      </c>
      <c r="BM96" s="176" t="s">
        <v>158</v>
      </c>
    </row>
    <row r="97" s="2" customFormat="1">
      <c r="A97" s="38"/>
      <c r="B97" s="39"/>
      <c r="C97" s="38"/>
      <c r="D97" s="178" t="s">
        <v>132</v>
      </c>
      <c r="E97" s="38"/>
      <c r="F97" s="179" t="s">
        <v>159</v>
      </c>
      <c r="G97" s="38"/>
      <c r="H97" s="38"/>
      <c r="I97" s="180"/>
      <c r="J97" s="38"/>
      <c r="K97" s="38"/>
      <c r="L97" s="39"/>
      <c r="M97" s="181"/>
      <c r="N97" s="182"/>
      <c r="O97" s="72"/>
      <c r="P97" s="72"/>
      <c r="Q97" s="72"/>
      <c r="R97" s="72"/>
      <c r="S97" s="72"/>
      <c r="T97" s="7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132</v>
      </c>
      <c r="AU97" s="19" t="s">
        <v>85</v>
      </c>
    </row>
    <row r="98" s="2" customFormat="1" ht="16.5" customHeight="1">
      <c r="A98" s="38"/>
      <c r="B98" s="164"/>
      <c r="C98" s="165" t="s">
        <v>160</v>
      </c>
      <c r="D98" s="165" t="s">
        <v>125</v>
      </c>
      <c r="E98" s="166" t="s">
        <v>161</v>
      </c>
      <c r="F98" s="167" t="s">
        <v>162</v>
      </c>
      <c r="G98" s="168" t="s">
        <v>128</v>
      </c>
      <c r="H98" s="169">
        <v>6</v>
      </c>
      <c r="I98" s="170"/>
      <c r="J98" s="171">
        <f>ROUND(I98*H98,2)</f>
        <v>0</v>
      </c>
      <c r="K98" s="167" t="s">
        <v>129</v>
      </c>
      <c r="L98" s="39"/>
      <c r="M98" s="172" t="s">
        <v>3</v>
      </c>
      <c r="N98" s="173" t="s">
        <v>46</v>
      </c>
      <c r="O98" s="72"/>
      <c r="P98" s="174">
        <f>O98*H98</f>
        <v>0</v>
      </c>
      <c r="Q98" s="174">
        <v>0.0011999999999999999</v>
      </c>
      <c r="R98" s="174">
        <f>Q98*H98</f>
        <v>0.0071999999999999998</v>
      </c>
      <c r="S98" s="174">
        <v>0</v>
      </c>
      <c r="T98" s="17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76" t="s">
        <v>130</v>
      </c>
      <c r="AT98" s="176" t="s">
        <v>125</v>
      </c>
      <c r="AU98" s="176" t="s">
        <v>85</v>
      </c>
      <c r="AY98" s="19" t="s">
        <v>122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9" t="s">
        <v>83</v>
      </c>
      <c r="BK98" s="177">
        <f>ROUND(I98*H98,2)</f>
        <v>0</v>
      </c>
      <c r="BL98" s="19" t="s">
        <v>130</v>
      </c>
      <c r="BM98" s="176" t="s">
        <v>163</v>
      </c>
    </row>
    <row r="99" s="2" customFormat="1">
      <c r="A99" s="38"/>
      <c r="B99" s="39"/>
      <c r="C99" s="38"/>
      <c r="D99" s="178" t="s">
        <v>132</v>
      </c>
      <c r="E99" s="38"/>
      <c r="F99" s="179" t="s">
        <v>164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132</v>
      </c>
      <c r="AU99" s="19" t="s">
        <v>85</v>
      </c>
    </row>
    <row r="100" s="2" customFormat="1" ht="16.5" customHeight="1">
      <c r="A100" s="38"/>
      <c r="B100" s="164"/>
      <c r="C100" s="183" t="s">
        <v>165</v>
      </c>
      <c r="D100" s="183" t="s">
        <v>134</v>
      </c>
      <c r="E100" s="184" t="s">
        <v>166</v>
      </c>
      <c r="F100" s="185" t="s">
        <v>167</v>
      </c>
      <c r="G100" s="186" t="s">
        <v>128</v>
      </c>
      <c r="H100" s="187">
        <v>6.1799999999999997</v>
      </c>
      <c r="I100" s="188"/>
      <c r="J100" s="189">
        <f>ROUND(I100*H100,2)</f>
        <v>0</v>
      </c>
      <c r="K100" s="185" t="s">
        <v>129</v>
      </c>
      <c r="L100" s="190"/>
      <c r="M100" s="191" t="s">
        <v>3</v>
      </c>
      <c r="N100" s="192" t="s">
        <v>46</v>
      </c>
      <c r="O100" s="72"/>
      <c r="P100" s="174">
        <f>O100*H100</f>
        <v>0</v>
      </c>
      <c r="Q100" s="174">
        <v>0.0020100000000000001</v>
      </c>
      <c r="R100" s="174">
        <f>Q100*H100</f>
        <v>0.0124218</v>
      </c>
      <c r="S100" s="174">
        <v>0</v>
      </c>
      <c r="T100" s="17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6" t="s">
        <v>137</v>
      </c>
      <c r="AT100" s="176" t="s">
        <v>134</v>
      </c>
      <c r="AU100" s="176" t="s">
        <v>85</v>
      </c>
      <c r="AY100" s="19" t="s">
        <v>122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9" t="s">
        <v>83</v>
      </c>
      <c r="BK100" s="177">
        <f>ROUND(I100*H100,2)</f>
        <v>0</v>
      </c>
      <c r="BL100" s="19" t="s">
        <v>130</v>
      </c>
      <c r="BM100" s="176" t="s">
        <v>168</v>
      </c>
    </row>
    <row r="101" s="13" customFormat="1">
      <c r="A101" s="13"/>
      <c r="B101" s="193"/>
      <c r="C101" s="13"/>
      <c r="D101" s="194" t="s">
        <v>139</v>
      </c>
      <c r="E101" s="13"/>
      <c r="F101" s="195" t="s">
        <v>169</v>
      </c>
      <c r="G101" s="13"/>
      <c r="H101" s="196">
        <v>6.1799999999999997</v>
      </c>
      <c r="I101" s="197"/>
      <c r="J101" s="13"/>
      <c r="K101" s="13"/>
      <c r="L101" s="193"/>
      <c r="M101" s="198"/>
      <c r="N101" s="199"/>
      <c r="O101" s="199"/>
      <c r="P101" s="199"/>
      <c r="Q101" s="199"/>
      <c r="R101" s="199"/>
      <c r="S101" s="199"/>
      <c r="T101" s="20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01" t="s">
        <v>139</v>
      </c>
      <c r="AU101" s="201" t="s">
        <v>85</v>
      </c>
      <c r="AV101" s="13" t="s">
        <v>85</v>
      </c>
      <c r="AW101" s="13" t="s">
        <v>4</v>
      </c>
      <c r="AX101" s="13" t="s">
        <v>83</v>
      </c>
      <c r="AY101" s="201" t="s">
        <v>122</v>
      </c>
    </row>
    <row r="102" s="2" customFormat="1" ht="16.5" customHeight="1">
      <c r="A102" s="38"/>
      <c r="B102" s="164"/>
      <c r="C102" s="165" t="s">
        <v>170</v>
      </c>
      <c r="D102" s="165" t="s">
        <v>125</v>
      </c>
      <c r="E102" s="166" t="s">
        <v>171</v>
      </c>
      <c r="F102" s="167" t="s">
        <v>172</v>
      </c>
      <c r="G102" s="168" t="s">
        <v>173</v>
      </c>
      <c r="H102" s="169">
        <v>1</v>
      </c>
      <c r="I102" s="170"/>
      <c r="J102" s="171">
        <f>ROUND(I102*H102,2)</f>
        <v>0</v>
      </c>
      <c r="K102" s="167" t="s">
        <v>129</v>
      </c>
      <c r="L102" s="39"/>
      <c r="M102" s="172" t="s">
        <v>3</v>
      </c>
      <c r="N102" s="173" t="s">
        <v>46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130</v>
      </c>
      <c r="AT102" s="176" t="s">
        <v>125</v>
      </c>
      <c r="AU102" s="176" t="s">
        <v>85</v>
      </c>
      <c r="AY102" s="19" t="s">
        <v>122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83</v>
      </c>
      <c r="BK102" s="177">
        <f>ROUND(I102*H102,2)</f>
        <v>0</v>
      </c>
      <c r="BL102" s="19" t="s">
        <v>130</v>
      </c>
      <c r="BM102" s="176" t="s">
        <v>174</v>
      </c>
    </row>
    <row r="103" s="2" customFormat="1">
      <c r="A103" s="38"/>
      <c r="B103" s="39"/>
      <c r="C103" s="38"/>
      <c r="D103" s="178" t="s">
        <v>132</v>
      </c>
      <c r="E103" s="38"/>
      <c r="F103" s="179" t="s">
        <v>175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132</v>
      </c>
      <c r="AU103" s="19" t="s">
        <v>85</v>
      </c>
    </row>
    <row r="104" s="2" customFormat="1" ht="24.15" customHeight="1">
      <c r="A104" s="38"/>
      <c r="B104" s="164"/>
      <c r="C104" s="165" t="s">
        <v>176</v>
      </c>
      <c r="D104" s="165" t="s">
        <v>125</v>
      </c>
      <c r="E104" s="166" t="s">
        <v>177</v>
      </c>
      <c r="F104" s="167" t="s">
        <v>178</v>
      </c>
      <c r="G104" s="168" t="s">
        <v>173</v>
      </c>
      <c r="H104" s="169">
        <v>1</v>
      </c>
      <c r="I104" s="170"/>
      <c r="J104" s="171">
        <f>ROUND(I104*H104,2)</f>
        <v>0</v>
      </c>
      <c r="K104" s="167" t="s">
        <v>129</v>
      </c>
      <c r="L104" s="39"/>
      <c r="M104" s="172" t="s">
        <v>3</v>
      </c>
      <c r="N104" s="173" t="s">
        <v>46</v>
      </c>
      <c r="O104" s="72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6" t="s">
        <v>130</v>
      </c>
      <c r="AT104" s="176" t="s">
        <v>125</v>
      </c>
      <c r="AU104" s="176" t="s">
        <v>85</v>
      </c>
      <c r="AY104" s="19" t="s">
        <v>122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9" t="s">
        <v>83</v>
      </c>
      <c r="BK104" s="177">
        <f>ROUND(I104*H104,2)</f>
        <v>0</v>
      </c>
      <c r="BL104" s="19" t="s">
        <v>130</v>
      </c>
      <c r="BM104" s="176" t="s">
        <v>179</v>
      </c>
    </row>
    <row r="105" s="2" customFormat="1">
      <c r="A105" s="38"/>
      <c r="B105" s="39"/>
      <c r="C105" s="38"/>
      <c r="D105" s="178" t="s">
        <v>132</v>
      </c>
      <c r="E105" s="38"/>
      <c r="F105" s="179" t="s">
        <v>180</v>
      </c>
      <c r="G105" s="38"/>
      <c r="H105" s="38"/>
      <c r="I105" s="180"/>
      <c r="J105" s="38"/>
      <c r="K105" s="38"/>
      <c r="L105" s="39"/>
      <c r="M105" s="181"/>
      <c r="N105" s="182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132</v>
      </c>
      <c r="AU105" s="19" t="s">
        <v>85</v>
      </c>
    </row>
    <row r="106" s="2" customFormat="1" ht="21.75" customHeight="1">
      <c r="A106" s="38"/>
      <c r="B106" s="164"/>
      <c r="C106" s="165" t="s">
        <v>181</v>
      </c>
      <c r="D106" s="165" t="s">
        <v>125</v>
      </c>
      <c r="E106" s="166" t="s">
        <v>182</v>
      </c>
      <c r="F106" s="167" t="s">
        <v>183</v>
      </c>
      <c r="G106" s="168" t="s">
        <v>152</v>
      </c>
      <c r="H106" s="169">
        <v>6</v>
      </c>
      <c r="I106" s="170"/>
      <c r="J106" s="171">
        <f>ROUND(I106*H106,2)</f>
        <v>0</v>
      </c>
      <c r="K106" s="167" t="s">
        <v>129</v>
      </c>
      <c r="L106" s="39"/>
      <c r="M106" s="172" t="s">
        <v>3</v>
      </c>
      <c r="N106" s="173" t="s">
        <v>46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130</v>
      </c>
      <c r="AT106" s="176" t="s">
        <v>125</v>
      </c>
      <c r="AU106" s="176" t="s">
        <v>85</v>
      </c>
      <c r="AY106" s="19" t="s">
        <v>122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83</v>
      </c>
      <c r="BK106" s="177">
        <f>ROUND(I106*H106,2)</f>
        <v>0</v>
      </c>
      <c r="BL106" s="19" t="s">
        <v>130</v>
      </c>
      <c r="BM106" s="176" t="s">
        <v>184</v>
      </c>
    </row>
    <row r="107" s="2" customFormat="1">
      <c r="A107" s="38"/>
      <c r="B107" s="39"/>
      <c r="C107" s="38"/>
      <c r="D107" s="178" t="s">
        <v>132</v>
      </c>
      <c r="E107" s="38"/>
      <c r="F107" s="179" t="s">
        <v>185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132</v>
      </c>
      <c r="AU107" s="19" t="s">
        <v>85</v>
      </c>
    </row>
    <row r="108" s="2" customFormat="1" ht="16.5" customHeight="1">
      <c r="A108" s="38"/>
      <c r="B108" s="164"/>
      <c r="C108" s="165" t="s">
        <v>186</v>
      </c>
      <c r="D108" s="165" t="s">
        <v>125</v>
      </c>
      <c r="E108" s="166" t="s">
        <v>187</v>
      </c>
      <c r="F108" s="167" t="s">
        <v>188</v>
      </c>
      <c r="G108" s="168" t="s">
        <v>152</v>
      </c>
      <c r="H108" s="169">
        <v>1</v>
      </c>
      <c r="I108" s="170"/>
      <c r="J108" s="171">
        <f>ROUND(I108*H108,2)</f>
        <v>0</v>
      </c>
      <c r="K108" s="167" t="s">
        <v>129</v>
      </c>
      <c r="L108" s="39"/>
      <c r="M108" s="172" t="s">
        <v>3</v>
      </c>
      <c r="N108" s="173" t="s">
        <v>46</v>
      </c>
      <c r="O108" s="72"/>
      <c r="P108" s="174">
        <f>O108*H108</f>
        <v>0</v>
      </c>
      <c r="Q108" s="174">
        <v>0.00076000000000000004</v>
      </c>
      <c r="R108" s="174">
        <f>Q108*H108</f>
        <v>0.00076000000000000004</v>
      </c>
      <c r="S108" s="174">
        <v>0</v>
      </c>
      <c r="T108" s="17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76" t="s">
        <v>130</v>
      </c>
      <c r="AT108" s="176" t="s">
        <v>125</v>
      </c>
      <c r="AU108" s="176" t="s">
        <v>85</v>
      </c>
      <c r="AY108" s="19" t="s">
        <v>122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9" t="s">
        <v>83</v>
      </c>
      <c r="BK108" s="177">
        <f>ROUND(I108*H108,2)</f>
        <v>0</v>
      </c>
      <c r="BL108" s="19" t="s">
        <v>130</v>
      </c>
      <c r="BM108" s="176" t="s">
        <v>189</v>
      </c>
    </row>
    <row r="109" s="2" customFormat="1">
      <c r="A109" s="38"/>
      <c r="B109" s="39"/>
      <c r="C109" s="38"/>
      <c r="D109" s="178" t="s">
        <v>132</v>
      </c>
      <c r="E109" s="38"/>
      <c r="F109" s="179" t="s">
        <v>190</v>
      </c>
      <c r="G109" s="38"/>
      <c r="H109" s="38"/>
      <c r="I109" s="180"/>
      <c r="J109" s="38"/>
      <c r="K109" s="38"/>
      <c r="L109" s="39"/>
      <c r="M109" s="181"/>
      <c r="N109" s="182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132</v>
      </c>
      <c r="AU109" s="19" t="s">
        <v>85</v>
      </c>
    </row>
    <row r="110" s="2" customFormat="1" ht="16.5" customHeight="1">
      <c r="A110" s="38"/>
      <c r="B110" s="164"/>
      <c r="C110" s="165" t="s">
        <v>9</v>
      </c>
      <c r="D110" s="165" t="s">
        <v>125</v>
      </c>
      <c r="E110" s="166" t="s">
        <v>191</v>
      </c>
      <c r="F110" s="167" t="s">
        <v>192</v>
      </c>
      <c r="G110" s="168" t="s">
        <v>152</v>
      </c>
      <c r="H110" s="169">
        <v>3</v>
      </c>
      <c r="I110" s="170"/>
      <c r="J110" s="171">
        <f>ROUND(I110*H110,2)</f>
        <v>0</v>
      </c>
      <c r="K110" s="167" t="s">
        <v>129</v>
      </c>
      <c r="L110" s="39"/>
      <c r="M110" s="172" t="s">
        <v>3</v>
      </c>
      <c r="N110" s="173" t="s">
        <v>46</v>
      </c>
      <c r="O110" s="72"/>
      <c r="P110" s="174">
        <f>O110*H110</f>
        <v>0</v>
      </c>
      <c r="Q110" s="174">
        <v>0.0016800000000000001</v>
      </c>
      <c r="R110" s="174">
        <f>Q110*H110</f>
        <v>0.0050400000000000002</v>
      </c>
      <c r="S110" s="174">
        <v>0</v>
      </c>
      <c r="T110" s="17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130</v>
      </c>
      <c r="AT110" s="176" t="s">
        <v>125</v>
      </c>
      <c r="AU110" s="176" t="s">
        <v>85</v>
      </c>
      <c r="AY110" s="19" t="s">
        <v>122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83</v>
      </c>
      <c r="BK110" s="177">
        <f>ROUND(I110*H110,2)</f>
        <v>0</v>
      </c>
      <c r="BL110" s="19" t="s">
        <v>130</v>
      </c>
      <c r="BM110" s="176" t="s">
        <v>193</v>
      </c>
    </row>
    <row r="111" s="2" customFormat="1">
      <c r="A111" s="38"/>
      <c r="B111" s="39"/>
      <c r="C111" s="38"/>
      <c r="D111" s="178" t="s">
        <v>132</v>
      </c>
      <c r="E111" s="38"/>
      <c r="F111" s="179" t="s">
        <v>194</v>
      </c>
      <c r="G111" s="38"/>
      <c r="H111" s="38"/>
      <c r="I111" s="180"/>
      <c r="J111" s="38"/>
      <c r="K111" s="38"/>
      <c r="L111" s="39"/>
      <c r="M111" s="181"/>
      <c r="N111" s="182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132</v>
      </c>
      <c r="AU111" s="19" t="s">
        <v>85</v>
      </c>
    </row>
    <row r="112" s="2" customFormat="1" ht="16.5" customHeight="1">
      <c r="A112" s="38"/>
      <c r="B112" s="164"/>
      <c r="C112" s="165" t="s">
        <v>195</v>
      </c>
      <c r="D112" s="165" t="s">
        <v>125</v>
      </c>
      <c r="E112" s="166" t="s">
        <v>196</v>
      </c>
      <c r="F112" s="167" t="s">
        <v>197</v>
      </c>
      <c r="G112" s="168" t="s">
        <v>152</v>
      </c>
      <c r="H112" s="169">
        <v>1</v>
      </c>
      <c r="I112" s="170"/>
      <c r="J112" s="171">
        <f>ROUND(I112*H112,2)</f>
        <v>0</v>
      </c>
      <c r="K112" s="167" t="s">
        <v>129</v>
      </c>
      <c r="L112" s="39"/>
      <c r="M112" s="172" t="s">
        <v>3</v>
      </c>
      <c r="N112" s="173" t="s">
        <v>46</v>
      </c>
      <c r="O112" s="72"/>
      <c r="P112" s="174">
        <f>O112*H112</f>
        <v>0</v>
      </c>
      <c r="Q112" s="174">
        <v>2.0000000000000002E-05</v>
      </c>
      <c r="R112" s="174">
        <f>Q112*H112</f>
        <v>2.0000000000000002E-05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130</v>
      </c>
      <c r="AT112" s="176" t="s">
        <v>125</v>
      </c>
      <c r="AU112" s="176" t="s">
        <v>85</v>
      </c>
      <c r="AY112" s="19" t="s">
        <v>122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83</v>
      </c>
      <c r="BK112" s="177">
        <f>ROUND(I112*H112,2)</f>
        <v>0</v>
      </c>
      <c r="BL112" s="19" t="s">
        <v>130</v>
      </c>
      <c r="BM112" s="176" t="s">
        <v>198</v>
      </c>
    </row>
    <row r="113" s="2" customFormat="1">
      <c r="A113" s="38"/>
      <c r="B113" s="39"/>
      <c r="C113" s="38"/>
      <c r="D113" s="178" t="s">
        <v>132</v>
      </c>
      <c r="E113" s="38"/>
      <c r="F113" s="179" t="s">
        <v>199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132</v>
      </c>
      <c r="AU113" s="19" t="s">
        <v>85</v>
      </c>
    </row>
    <row r="114" s="2" customFormat="1" ht="21.75" customHeight="1">
      <c r="A114" s="38"/>
      <c r="B114" s="164"/>
      <c r="C114" s="183" t="s">
        <v>200</v>
      </c>
      <c r="D114" s="183" t="s">
        <v>134</v>
      </c>
      <c r="E114" s="184" t="s">
        <v>201</v>
      </c>
      <c r="F114" s="185" t="s">
        <v>202</v>
      </c>
      <c r="G114" s="186" t="s">
        <v>152</v>
      </c>
      <c r="H114" s="187">
        <v>1</v>
      </c>
      <c r="I114" s="188"/>
      <c r="J114" s="189">
        <f>ROUND(I114*H114,2)</f>
        <v>0</v>
      </c>
      <c r="K114" s="185" t="s">
        <v>129</v>
      </c>
      <c r="L114" s="190"/>
      <c r="M114" s="191" t="s">
        <v>3</v>
      </c>
      <c r="N114" s="192" t="s">
        <v>46</v>
      </c>
      <c r="O114" s="72"/>
      <c r="P114" s="174">
        <f>O114*H114</f>
        <v>0</v>
      </c>
      <c r="Q114" s="174">
        <v>0.0022599999999999999</v>
      </c>
      <c r="R114" s="174">
        <f>Q114*H114</f>
        <v>0.0022599999999999999</v>
      </c>
      <c r="S114" s="174">
        <v>0</v>
      </c>
      <c r="T114" s="17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6" t="s">
        <v>137</v>
      </c>
      <c r="AT114" s="176" t="s">
        <v>134</v>
      </c>
      <c r="AU114" s="176" t="s">
        <v>85</v>
      </c>
      <c r="AY114" s="19" t="s">
        <v>122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9" t="s">
        <v>83</v>
      </c>
      <c r="BK114" s="177">
        <f>ROUND(I114*H114,2)</f>
        <v>0</v>
      </c>
      <c r="BL114" s="19" t="s">
        <v>130</v>
      </c>
      <c r="BM114" s="176" t="s">
        <v>203</v>
      </c>
    </row>
    <row r="115" s="2" customFormat="1" ht="24.15" customHeight="1">
      <c r="A115" s="38"/>
      <c r="B115" s="164"/>
      <c r="C115" s="165" t="s">
        <v>204</v>
      </c>
      <c r="D115" s="165" t="s">
        <v>125</v>
      </c>
      <c r="E115" s="166" t="s">
        <v>205</v>
      </c>
      <c r="F115" s="167" t="s">
        <v>206</v>
      </c>
      <c r="G115" s="168" t="s">
        <v>128</v>
      </c>
      <c r="H115" s="169">
        <v>6</v>
      </c>
      <c r="I115" s="170"/>
      <c r="J115" s="171">
        <f>ROUND(I115*H115,2)</f>
        <v>0</v>
      </c>
      <c r="K115" s="167" t="s">
        <v>129</v>
      </c>
      <c r="L115" s="39"/>
      <c r="M115" s="172" t="s">
        <v>3</v>
      </c>
      <c r="N115" s="173" t="s">
        <v>46</v>
      </c>
      <c r="O115" s="72"/>
      <c r="P115" s="174">
        <f>O115*H115</f>
        <v>0</v>
      </c>
      <c r="Q115" s="174">
        <v>6.0000000000000002E-05</v>
      </c>
      <c r="R115" s="174">
        <f>Q115*H115</f>
        <v>0.00036000000000000002</v>
      </c>
      <c r="S115" s="174">
        <v>0</v>
      </c>
      <c r="T115" s="17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6" t="s">
        <v>130</v>
      </c>
      <c r="AT115" s="176" t="s">
        <v>125</v>
      </c>
      <c r="AU115" s="176" t="s">
        <v>85</v>
      </c>
      <c r="AY115" s="19" t="s">
        <v>122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9" t="s">
        <v>83</v>
      </c>
      <c r="BK115" s="177">
        <f>ROUND(I115*H115,2)</f>
        <v>0</v>
      </c>
      <c r="BL115" s="19" t="s">
        <v>130</v>
      </c>
      <c r="BM115" s="176" t="s">
        <v>207</v>
      </c>
    </row>
    <row r="116" s="2" customFormat="1">
      <c r="A116" s="38"/>
      <c r="B116" s="39"/>
      <c r="C116" s="38"/>
      <c r="D116" s="178" t="s">
        <v>132</v>
      </c>
      <c r="E116" s="38"/>
      <c r="F116" s="179" t="s">
        <v>208</v>
      </c>
      <c r="G116" s="38"/>
      <c r="H116" s="38"/>
      <c r="I116" s="180"/>
      <c r="J116" s="38"/>
      <c r="K116" s="38"/>
      <c r="L116" s="39"/>
      <c r="M116" s="181"/>
      <c r="N116" s="182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132</v>
      </c>
      <c r="AU116" s="19" t="s">
        <v>85</v>
      </c>
    </row>
    <row r="117" s="2" customFormat="1" ht="24.15" customHeight="1">
      <c r="A117" s="38"/>
      <c r="B117" s="164"/>
      <c r="C117" s="165" t="s">
        <v>130</v>
      </c>
      <c r="D117" s="165" t="s">
        <v>125</v>
      </c>
      <c r="E117" s="166" t="s">
        <v>209</v>
      </c>
      <c r="F117" s="167" t="s">
        <v>210</v>
      </c>
      <c r="G117" s="168" t="s">
        <v>144</v>
      </c>
      <c r="H117" s="169">
        <v>0.028000000000000001</v>
      </c>
      <c r="I117" s="170"/>
      <c r="J117" s="171">
        <f>ROUND(I117*H117,2)</f>
        <v>0</v>
      </c>
      <c r="K117" s="167" t="s">
        <v>129</v>
      </c>
      <c r="L117" s="39"/>
      <c r="M117" s="172" t="s">
        <v>3</v>
      </c>
      <c r="N117" s="173" t="s">
        <v>46</v>
      </c>
      <c r="O117" s="72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6" t="s">
        <v>130</v>
      </c>
      <c r="AT117" s="176" t="s">
        <v>125</v>
      </c>
      <c r="AU117" s="176" t="s">
        <v>85</v>
      </c>
      <c r="AY117" s="19" t="s">
        <v>122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9" t="s">
        <v>83</v>
      </c>
      <c r="BK117" s="177">
        <f>ROUND(I117*H117,2)</f>
        <v>0</v>
      </c>
      <c r="BL117" s="19" t="s">
        <v>130</v>
      </c>
      <c r="BM117" s="176" t="s">
        <v>211</v>
      </c>
    </row>
    <row r="118" s="2" customFormat="1">
      <c r="A118" s="38"/>
      <c r="B118" s="39"/>
      <c r="C118" s="38"/>
      <c r="D118" s="178" t="s">
        <v>132</v>
      </c>
      <c r="E118" s="38"/>
      <c r="F118" s="179" t="s">
        <v>212</v>
      </c>
      <c r="G118" s="38"/>
      <c r="H118" s="38"/>
      <c r="I118" s="180"/>
      <c r="J118" s="38"/>
      <c r="K118" s="38"/>
      <c r="L118" s="39"/>
      <c r="M118" s="181"/>
      <c r="N118" s="182"/>
      <c r="O118" s="72"/>
      <c r="P118" s="72"/>
      <c r="Q118" s="72"/>
      <c r="R118" s="72"/>
      <c r="S118" s="72"/>
      <c r="T118" s="73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132</v>
      </c>
      <c r="AU118" s="19" t="s">
        <v>85</v>
      </c>
    </row>
    <row r="119" s="12" customFormat="1" ht="22.8" customHeight="1">
      <c r="A119" s="12"/>
      <c r="B119" s="151"/>
      <c r="C119" s="12"/>
      <c r="D119" s="152" t="s">
        <v>74</v>
      </c>
      <c r="E119" s="162" t="s">
        <v>213</v>
      </c>
      <c r="F119" s="162" t="s">
        <v>214</v>
      </c>
      <c r="G119" s="12"/>
      <c r="H119" s="12"/>
      <c r="I119" s="154"/>
      <c r="J119" s="163">
        <f>BK119</f>
        <v>0</v>
      </c>
      <c r="K119" s="12"/>
      <c r="L119" s="151"/>
      <c r="M119" s="156"/>
      <c r="N119" s="157"/>
      <c r="O119" s="157"/>
      <c r="P119" s="158">
        <f>SUM(P120:P124)</f>
        <v>0</v>
      </c>
      <c r="Q119" s="157"/>
      <c r="R119" s="158">
        <f>SUM(R120:R124)</f>
        <v>0.023539999999999998</v>
      </c>
      <c r="S119" s="157"/>
      <c r="T119" s="159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2" t="s">
        <v>85</v>
      </c>
      <c r="AT119" s="160" t="s">
        <v>74</v>
      </c>
      <c r="AU119" s="160" t="s">
        <v>83</v>
      </c>
      <c r="AY119" s="152" t="s">
        <v>122</v>
      </c>
      <c r="BK119" s="161">
        <f>SUM(BK120:BK124)</f>
        <v>0</v>
      </c>
    </row>
    <row r="120" s="2" customFormat="1" ht="33" customHeight="1">
      <c r="A120" s="38"/>
      <c r="B120" s="164"/>
      <c r="C120" s="165" t="s">
        <v>215</v>
      </c>
      <c r="D120" s="165" t="s">
        <v>125</v>
      </c>
      <c r="E120" s="166" t="s">
        <v>216</v>
      </c>
      <c r="F120" s="167" t="s">
        <v>217</v>
      </c>
      <c r="G120" s="168" t="s">
        <v>173</v>
      </c>
      <c r="H120" s="169">
        <v>1</v>
      </c>
      <c r="I120" s="170"/>
      <c r="J120" s="171">
        <f>ROUND(I120*H120,2)</f>
        <v>0</v>
      </c>
      <c r="K120" s="167" t="s">
        <v>129</v>
      </c>
      <c r="L120" s="39"/>
      <c r="M120" s="172" t="s">
        <v>3</v>
      </c>
      <c r="N120" s="173" t="s">
        <v>46</v>
      </c>
      <c r="O120" s="72"/>
      <c r="P120" s="174">
        <f>O120*H120</f>
        <v>0</v>
      </c>
      <c r="Q120" s="174">
        <v>0.023539999999999998</v>
      </c>
      <c r="R120" s="174">
        <f>Q120*H120</f>
        <v>0.023539999999999998</v>
      </c>
      <c r="S120" s="174">
        <v>0</v>
      </c>
      <c r="T120" s="17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76" t="s">
        <v>130</v>
      </c>
      <c r="AT120" s="176" t="s">
        <v>125</v>
      </c>
      <c r="AU120" s="176" t="s">
        <v>85</v>
      </c>
      <c r="AY120" s="19" t="s">
        <v>122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9" t="s">
        <v>83</v>
      </c>
      <c r="BK120" s="177">
        <f>ROUND(I120*H120,2)</f>
        <v>0</v>
      </c>
      <c r="BL120" s="19" t="s">
        <v>130</v>
      </c>
      <c r="BM120" s="176" t="s">
        <v>218</v>
      </c>
    </row>
    <row r="121" s="2" customFormat="1">
      <c r="A121" s="38"/>
      <c r="B121" s="39"/>
      <c r="C121" s="38"/>
      <c r="D121" s="178" t="s">
        <v>132</v>
      </c>
      <c r="E121" s="38"/>
      <c r="F121" s="179" t="s">
        <v>219</v>
      </c>
      <c r="G121" s="38"/>
      <c r="H121" s="38"/>
      <c r="I121" s="180"/>
      <c r="J121" s="38"/>
      <c r="K121" s="38"/>
      <c r="L121" s="39"/>
      <c r="M121" s="181"/>
      <c r="N121" s="182"/>
      <c r="O121" s="72"/>
      <c r="P121" s="72"/>
      <c r="Q121" s="72"/>
      <c r="R121" s="72"/>
      <c r="S121" s="72"/>
      <c r="T121" s="73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132</v>
      </c>
      <c r="AU121" s="19" t="s">
        <v>85</v>
      </c>
    </row>
    <row r="122" s="2" customFormat="1">
      <c r="A122" s="38"/>
      <c r="B122" s="39"/>
      <c r="C122" s="38"/>
      <c r="D122" s="194" t="s">
        <v>220</v>
      </c>
      <c r="E122" s="38"/>
      <c r="F122" s="202" t="s">
        <v>221</v>
      </c>
      <c r="G122" s="38"/>
      <c r="H122" s="38"/>
      <c r="I122" s="180"/>
      <c r="J122" s="38"/>
      <c r="K122" s="38"/>
      <c r="L122" s="39"/>
      <c r="M122" s="181"/>
      <c r="N122" s="182"/>
      <c r="O122" s="72"/>
      <c r="P122" s="72"/>
      <c r="Q122" s="72"/>
      <c r="R122" s="72"/>
      <c r="S122" s="72"/>
      <c r="T122" s="73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220</v>
      </c>
      <c r="AU122" s="19" t="s">
        <v>85</v>
      </c>
    </row>
    <row r="123" s="2" customFormat="1" ht="24.15" customHeight="1">
      <c r="A123" s="38"/>
      <c r="B123" s="164"/>
      <c r="C123" s="165" t="s">
        <v>222</v>
      </c>
      <c r="D123" s="165" t="s">
        <v>125</v>
      </c>
      <c r="E123" s="166" t="s">
        <v>223</v>
      </c>
      <c r="F123" s="167" t="s">
        <v>224</v>
      </c>
      <c r="G123" s="168" t="s">
        <v>144</v>
      </c>
      <c r="H123" s="169">
        <v>0.024</v>
      </c>
      <c r="I123" s="170"/>
      <c r="J123" s="171">
        <f>ROUND(I123*H123,2)</f>
        <v>0</v>
      </c>
      <c r="K123" s="167" t="s">
        <v>129</v>
      </c>
      <c r="L123" s="39"/>
      <c r="M123" s="172" t="s">
        <v>3</v>
      </c>
      <c r="N123" s="173" t="s">
        <v>46</v>
      </c>
      <c r="O123" s="72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76" t="s">
        <v>130</v>
      </c>
      <c r="AT123" s="176" t="s">
        <v>125</v>
      </c>
      <c r="AU123" s="176" t="s">
        <v>85</v>
      </c>
      <c r="AY123" s="19" t="s">
        <v>122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9" t="s">
        <v>83</v>
      </c>
      <c r="BK123" s="177">
        <f>ROUND(I123*H123,2)</f>
        <v>0</v>
      </c>
      <c r="BL123" s="19" t="s">
        <v>130</v>
      </c>
      <c r="BM123" s="176" t="s">
        <v>225</v>
      </c>
    </row>
    <row r="124" s="2" customFormat="1">
      <c r="A124" s="38"/>
      <c r="B124" s="39"/>
      <c r="C124" s="38"/>
      <c r="D124" s="178" t="s">
        <v>132</v>
      </c>
      <c r="E124" s="38"/>
      <c r="F124" s="179" t="s">
        <v>226</v>
      </c>
      <c r="G124" s="38"/>
      <c r="H124" s="38"/>
      <c r="I124" s="180"/>
      <c r="J124" s="38"/>
      <c r="K124" s="38"/>
      <c r="L124" s="39"/>
      <c r="M124" s="181"/>
      <c r="N124" s="182"/>
      <c r="O124" s="72"/>
      <c r="P124" s="72"/>
      <c r="Q124" s="72"/>
      <c r="R124" s="72"/>
      <c r="S124" s="72"/>
      <c r="T124" s="7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132</v>
      </c>
      <c r="AU124" s="19" t="s">
        <v>85</v>
      </c>
    </row>
    <row r="125" s="12" customFormat="1" ht="25.92" customHeight="1">
      <c r="A125" s="12"/>
      <c r="B125" s="151"/>
      <c r="C125" s="12"/>
      <c r="D125" s="152" t="s">
        <v>74</v>
      </c>
      <c r="E125" s="153" t="s">
        <v>227</v>
      </c>
      <c r="F125" s="153" t="s">
        <v>228</v>
      </c>
      <c r="G125" s="12"/>
      <c r="H125" s="12"/>
      <c r="I125" s="154"/>
      <c r="J125" s="155">
        <f>BK125</f>
        <v>0</v>
      </c>
      <c r="K125" s="12"/>
      <c r="L125" s="151"/>
      <c r="M125" s="156"/>
      <c r="N125" s="157"/>
      <c r="O125" s="157"/>
      <c r="P125" s="158">
        <f>SUM(P126:P131)</f>
        <v>0</v>
      </c>
      <c r="Q125" s="157"/>
      <c r="R125" s="158">
        <f>SUM(R126:R131)</f>
        <v>0</v>
      </c>
      <c r="S125" s="157"/>
      <c r="T125" s="159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149</v>
      </c>
      <c r="AT125" s="160" t="s">
        <v>74</v>
      </c>
      <c r="AU125" s="160" t="s">
        <v>75</v>
      </c>
      <c r="AY125" s="152" t="s">
        <v>122</v>
      </c>
      <c r="BK125" s="161">
        <f>SUM(BK126:BK131)</f>
        <v>0</v>
      </c>
    </row>
    <row r="126" s="2" customFormat="1" ht="49.05" customHeight="1">
      <c r="A126" s="38"/>
      <c r="B126" s="164"/>
      <c r="C126" s="165" t="s">
        <v>229</v>
      </c>
      <c r="D126" s="165" t="s">
        <v>125</v>
      </c>
      <c r="E126" s="166" t="s">
        <v>230</v>
      </c>
      <c r="F126" s="167" t="s">
        <v>231</v>
      </c>
      <c r="G126" s="168" t="s">
        <v>232</v>
      </c>
      <c r="H126" s="169">
        <v>32</v>
      </c>
      <c r="I126" s="170"/>
      <c r="J126" s="171">
        <f>ROUND(I126*H126,2)</f>
        <v>0</v>
      </c>
      <c r="K126" s="167" t="s">
        <v>129</v>
      </c>
      <c r="L126" s="39"/>
      <c r="M126" s="172" t="s">
        <v>3</v>
      </c>
      <c r="N126" s="173" t="s">
        <v>46</v>
      </c>
      <c r="O126" s="72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233</v>
      </c>
      <c r="AT126" s="176" t="s">
        <v>125</v>
      </c>
      <c r="AU126" s="176" t="s">
        <v>83</v>
      </c>
      <c r="AY126" s="19" t="s">
        <v>122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83</v>
      </c>
      <c r="BK126" s="177">
        <f>ROUND(I126*H126,2)</f>
        <v>0</v>
      </c>
      <c r="BL126" s="19" t="s">
        <v>233</v>
      </c>
      <c r="BM126" s="176" t="s">
        <v>234</v>
      </c>
    </row>
    <row r="127" s="2" customFormat="1">
      <c r="A127" s="38"/>
      <c r="B127" s="39"/>
      <c r="C127" s="38"/>
      <c r="D127" s="178" t="s">
        <v>132</v>
      </c>
      <c r="E127" s="38"/>
      <c r="F127" s="179" t="s">
        <v>235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132</v>
      </c>
      <c r="AU127" s="19" t="s">
        <v>83</v>
      </c>
    </row>
    <row r="128" s="13" customFormat="1">
      <c r="A128" s="13"/>
      <c r="B128" s="193"/>
      <c r="C128" s="13"/>
      <c r="D128" s="194" t="s">
        <v>139</v>
      </c>
      <c r="E128" s="201" t="s">
        <v>3</v>
      </c>
      <c r="F128" s="195" t="s">
        <v>236</v>
      </c>
      <c r="G128" s="13"/>
      <c r="H128" s="196">
        <v>32</v>
      </c>
      <c r="I128" s="197"/>
      <c r="J128" s="13"/>
      <c r="K128" s="13"/>
      <c r="L128" s="193"/>
      <c r="M128" s="198"/>
      <c r="N128" s="199"/>
      <c r="O128" s="199"/>
      <c r="P128" s="199"/>
      <c r="Q128" s="199"/>
      <c r="R128" s="199"/>
      <c r="S128" s="199"/>
      <c r="T128" s="20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1" t="s">
        <v>139</v>
      </c>
      <c r="AU128" s="201" t="s">
        <v>83</v>
      </c>
      <c r="AV128" s="13" t="s">
        <v>85</v>
      </c>
      <c r="AW128" s="13" t="s">
        <v>37</v>
      </c>
      <c r="AX128" s="13" t="s">
        <v>75</v>
      </c>
      <c r="AY128" s="201" t="s">
        <v>122</v>
      </c>
    </row>
    <row r="129" s="14" customFormat="1">
      <c r="A129" s="14"/>
      <c r="B129" s="203"/>
      <c r="C129" s="14"/>
      <c r="D129" s="194" t="s">
        <v>139</v>
      </c>
      <c r="E129" s="204" t="s">
        <v>3</v>
      </c>
      <c r="F129" s="205" t="s">
        <v>237</v>
      </c>
      <c r="G129" s="14"/>
      <c r="H129" s="206">
        <v>32</v>
      </c>
      <c r="I129" s="207"/>
      <c r="J129" s="14"/>
      <c r="K129" s="14"/>
      <c r="L129" s="203"/>
      <c r="M129" s="208"/>
      <c r="N129" s="209"/>
      <c r="O129" s="209"/>
      <c r="P129" s="209"/>
      <c r="Q129" s="209"/>
      <c r="R129" s="209"/>
      <c r="S129" s="209"/>
      <c r="T129" s="21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4" t="s">
        <v>139</v>
      </c>
      <c r="AU129" s="204" t="s">
        <v>83</v>
      </c>
      <c r="AV129" s="14" t="s">
        <v>149</v>
      </c>
      <c r="AW129" s="14" t="s">
        <v>37</v>
      </c>
      <c r="AX129" s="14" t="s">
        <v>83</v>
      </c>
      <c r="AY129" s="204" t="s">
        <v>122</v>
      </c>
    </row>
    <row r="130" s="2" customFormat="1" ht="24.15" customHeight="1">
      <c r="A130" s="38"/>
      <c r="B130" s="164"/>
      <c r="C130" s="165" t="s">
        <v>238</v>
      </c>
      <c r="D130" s="165" t="s">
        <v>125</v>
      </c>
      <c r="E130" s="166" t="s">
        <v>239</v>
      </c>
      <c r="F130" s="167" t="s">
        <v>240</v>
      </c>
      <c r="G130" s="168" t="s">
        <v>232</v>
      </c>
      <c r="H130" s="169">
        <v>0</v>
      </c>
      <c r="I130" s="170"/>
      <c r="J130" s="171">
        <f>ROUND(I130*H130,2)</f>
        <v>0</v>
      </c>
      <c r="K130" s="167" t="s">
        <v>129</v>
      </c>
      <c r="L130" s="39"/>
      <c r="M130" s="172" t="s">
        <v>3</v>
      </c>
      <c r="N130" s="173" t="s">
        <v>46</v>
      </c>
      <c r="O130" s="72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6" t="s">
        <v>233</v>
      </c>
      <c r="AT130" s="176" t="s">
        <v>125</v>
      </c>
      <c r="AU130" s="176" t="s">
        <v>83</v>
      </c>
      <c r="AY130" s="19" t="s">
        <v>122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9" t="s">
        <v>83</v>
      </c>
      <c r="BK130" s="177">
        <f>ROUND(I130*H130,2)</f>
        <v>0</v>
      </c>
      <c r="BL130" s="19" t="s">
        <v>233</v>
      </c>
      <c r="BM130" s="176" t="s">
        <v>241</v>
      </c>
    </row>
    <row r="131" s="2" customFormat="1">
      <c r="A131" s="38"/>
      <c r="B131" s="39"/>
      <c r="C131" s="38"/>
      <c r="D131" s="178" t="s">
        <v>132</v>
      </c>
      <c r="E131" s="38"/>
      <c r="F131" s="179" t="s">
        <v>242</v>
      </c>
      <c r="G131" s="38"/>
      <c r="H131" s="38"/>
      <c r="I131" s="180"/>
      <c r="J131" s="38"/>
      <c r="K131" s="38"/>
      <c r="L131" s="39"/>
      <c r="M131" s="211"/>
      <c r="N131" s="212"/>
      <c r="O131" s="213"/>
      <c r="P131" s="213"/>
      <c r="Q131" s="213"/>
      <c r="R131" s="213"/>
      <c r="S131" s="213"/>
      <c r="T131" s="214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132</v>
      </c>
      <c r="AU131" s="19" t="s">
        <v>83</v>
      </c>
    </row>
    <row r="132" s="2" customFormat="1" ht="6.96" customHeight="1">
      <c r="A132" s="38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39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autoFilter ref="C83:K13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713463212"/>
    <hyperlink ref="F92" r:id="rId2" display="https://podminky.urs.cz/item/CS_URS_2025_02/998713121"/>
    <hyperlink ref="F95" r:id="rId3" display="https://podminky.urs.cz/item/CS_URS_2025_02/722171918"/>
    <hyperlink ref="F97" r:id="rId4" display="https://podminky.urs.cz/item/CS_URS_2025_02/722173919"/>
    <hyperlink ref="F99" r:id="rId5" display="https://podminky.urs.cz/item/CS_URS_2025_02/722176118"/>
    <hyperlink ref="F103" r:id="rId6" display="https://podminky.urs.cz/item/CS_URS_2025_02/722179191"/>
    <hyperlink ref="F105" r:id="rId7" display="https://podminky.urs.cz/item/CS_URS_2025_02/722179193"/>
    <hyperlink ref="F107" r:id="rId8" display="https://podminky.urs.cz/item/CS_URS_2025_02/722190901"/>
    <hyperlink ref="F109" r:id="rId9" display="https://podminky.urs.cz/item/CS_URS_2025_02/722231077"/>
    <hyperlink ref="F111" r:id="rId10" display="https://podminky.urs.cz/item/CS_URS_2025_02/722232048"/>
    <hyperlink ref="F113" r:id="rId11" display="https://podminky.urs.cz/item/CS_URS_2025_02/722239106"/>
    <hyperlink ref="F116" r:id="rId12" display="https://podminky.urs.cz/item/CS_URS_2025_02/722290249"/>
    <hyperlink ref="F118" r:id="rId13" display="https://podminky.urs.cz/item/CS_URS_2025_02/998722111"/>
    <hyperlink ref="F121" r:id="rId14" display="https://podminky.urs.cz/item/CS_URS_2025_02/732422213"/>
    <hyperlink ref="F124" r:id="rId15" display="https://podminky.urs.cz/item/CS_URS_2025_02/998732111"/>
    <hyperlink ref="F127" r:id="rId16" display="https://podminky.urs.cz/item/CS_URS_2025_02/HZS2212"/>
    <hyperlink ref="F131" r:id="rId17" display="https://podminky.urs.cz/item/CS_URS_2025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95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Úprava ohřevu TV stávajících předávacích stanic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96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243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11. 8. 2025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30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31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33</v>
      </c>
      <c r="E20" s="38"/>
      <c r="F20" s="38"/>
      <c r="G20" s="38"/>
      <c r="H20" s="38"/>
      <c r="I20" s="32" t="s">
        <v>26</v>
      </c>
      <c r="J20" s="27" t="s">
        <v>34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35</v>
      </c>
      <c r="F21" s="38"/>
      <c r="G21" s="38"/>
      <c r="H21" s="38"/>
      <c r="I21" s="32" t="s">
        <v>29</v>
      </c>
      <c r="J21" s="27" t="s">
        <v>36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38</v>
      </c>
      <c r="E23" s="38"/>
      <c r="F23" s="38"/>
      <c r="G23" s="38"/>
      <c r="H23" s="38"/>
      <c r="I23" s="32" t="s">
        <v>26</v>
      </c>
      <c r="J23" s="27" t="s">
        <v>34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29</v>
      </c>
      <c r="J24" s="27" t="s">
        <v>36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39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41</v>
      </c>
      <c r="E30" s="38"/>
      <c r="F30" s="38"/>
      <c r="G30" s="38"/>
      <c r="H30" s="38"/>
      <c r="I30" s="38"/>
      <c r="J30" s="90">
        <f>ROUND(J84,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43</v>
      </c>
      <c r="G32" s="38"/>
      <c r="H32" s="38"/>
      <c r="I32" s="43" t="s">
        <v>42</v>
      </c>
      <c r="J32" s="43" t="s">
        <v>44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45</v>
      </c>
      <c r="E33" s="32" t="s">
        <v>46</v>
      </c>
      <c r="F33" s="122">
        <f>ROUND((SUM(BE84:BE129)),  2)</f>
        <v>0</v>
      </c>
      <c r="G33" s="38"/>
      <c r="H33" s="38"/>
      <c r="I33" s="123">
        <v>0.20999999999999999</v>
      </c>
      <c r="J33" s="122">
        <f>ROUND(((SUM(BE84:BE129))*I33),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47</v>
      </c>
      <c r="F34" s="122">
        <f>ROUND((SUM(BF84:BF129)),  2)</f>
        <v>0</v>
      </c>
      <c r="G34" s="38"/>
      <c r="H34" s="38"/>
      <c r="I34" s="123">
        <v>0.12</v>
      </c>
      <c r="J34" s="122">
        <f>ROUND(((SUM(BF84:BF129))*I34),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48</v>
      </c>
      <c r="F35" s="122">
        <f>ROUND((SUM(BG84:BG129)),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49</v>
      </c>
      <c r="F36" s="122">
        <f>ROUND((SUM(BH84:BH129)),  2)</f>
        <v>0</v>
      </c>
      <c r="G36" s="38"/>
      <c r="H36" s="38"/>
      <c r="I36" s="123">
        <v>0.12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50</v>
      </c>
      <c r="F37" s="122">
        <f>ROUND((SUM(BI84:BI129)),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51</v>
      </c>
      <c r="E39" s="76"/>
      <c r="F39" s="76"/>
      <c r="G39" s="126" t="s">
        <v>52</v>
      </c>
      <c r="H39" s="127" t="s">
        <v>53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Úprava ohřevu TV stávajících předávacích stanic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02 - předávací stanice HEMODIALÝZA/PSYCHIATRIE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736 01 Havířov, Nemocnice Havířov, p. o.</v>
      </c>
      <c r="G52" s="38"/>
      <c r="H52" s="38"/>
      <c r="I52" s="32" t="s">
        <v>23</v>
      </c>
      <c r="J52" s="64" t="str">
        <f>IF(J12="","",J12)</f>
        <v>11. 8. 2025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Nemocnice Havířov,p.o.</v>
      </c>
      <c r="G54" s="38"/>
      <c r="H54" s="38"/>
      <c r="I54" s="32" t="s">
        <v>33</v>
      </c>
      <c r="J54" s="36" t="str">
        <f>E21</f>
        <v>Amun Pro s.r.o.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38"/>
      <c r="E55" s="38"/>
      <c r="F55" s="27" t="str">
        <f>IF(E18="","",E18)</f>
        <v>Vyplň údaj</v>
      </c>
      <c r="G55" s="38"/>
      <c r="H55" s="38"/>
      <c r="I55" s="32" t="s">
        <v>38</v>
      </c>
      <c r="J55" s="36" t="str">
        <f>E24</f>
        <v>Amun Pro s.r.o.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99</v>
      </c>
      <c r="D57" s="124"/>
      <c r="E57" s="124"/>
      <c r="F57" s="124"/>
      <c r="G57" s="124"/>
      <c r="H57" s="124"/>
      <c r="I57" s="124"/>
      <c r="J57" s="131" t="s">
        <v>100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73</v>
      </c>
      <c r="D59" s="38"/>
      <c r="E59" s="38"/>
      <c r="F59" s="38"/>
      <c r="G59" s="38"/>
      <c r="H59" s="38"/>
      <c r="I59" s="38"/>
      <c r="J59" s="90">
        <f>J84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101</v>
      </c>
    </row>
    <row r="60" s="9" customFormat="1" ht="24.96" customHeight="1">
      <c r="A60" s="9"/>
      <c r="B60" s="133"/>
      <c r="C60" s="9"/>
      <c r="D60" s="134" t="s">
        <v>102</v>
      </c>
      <c r="E60" s="135"/>
      <c r="F60" s="135"/>
      <c r="G60" s="135"/>
      <c r="H60" s="135"/>
      <c r="I60" s="135"/>
      <c r="J60" s="136">
        <f>J85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103</v>
      </c>
      <c r="E61" s="139"/>
      <c r="F61" s="139"/>
      <c r="G61" s="139"/>
      <c r="H61" s="139"/>
      <c r="I61" s="139"/>
      <c r="J61" s="140">
        <f>J86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104</v>
      </c>
      <c r="E62" s="139"/>
      <c r="F62" s="139"/>
      <c r="G62" s="139"/>
      <c r="H62" s="139"/>
      <c r="I62" s="139"/>
      <c r="J62" s="140">
        <f>J93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105</v>
      </c>
      <c r="E63" s="139"/>
      <c r="F63" s="139"/>
      <c r="G63" s="139"/>
      <c r="H63" s="139"/>
      <c r="I63" s="139"/>
      <c r="J63" s="140">
        <f>J117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33"/>
      <c r="C64" s="9"/>
      <c r="D64" s="134" t="s">
        <v>106</v>
      </c>
      <c r="E64" s="135"/>
      <c r="F64" s="135"/>
      <c r="G64" s="135"/>
      <c r="H64" s="135"/>
      <c r="I64" s="135"/>
      <c r="J64" s="136">
        <f>J123</f>
        <v>0</v>
      </c>
      <c r="K64" s="9"/>
      <c r="L64" s="13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1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107</v>
      </c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17</v>
      </c>
      <c r="D73" s="38"/>
      <c r="E73" s="38"/>
      <c r="F73" s="38"/>
      <c r="G73" s="38"/>
      <c r="H73" s="38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38"/>
      <c r="D74" s="38"/>
      <c r="E74" s="115" t="str">
        <f>E7</f>
        <v>Úprava ohřevu TV stávajících předávacích stanic</v>
      </c>
      <c r="F74" s="32"/>
      <c r="G74" s="32"/>
      <c r="H74" s="32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96</v>
      </c>
      <c r="D75" s="38"/>
      <c r="E75" s="38"/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38"/>
      <c r="D76" s="38"/>
      <c r="E76" s="62" t="str">
        <f>E9</f>
        <v>02 - předávací stanice HEMODIALÝZA/PSYCHIATRIE</v>
      </c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38"/>
      <c r="E78" s="38"/>
      <c r="F78" s="27" t="str">
        <f>F12</f>
        <v>736 01 Havířov, Nemocnice Havířov, p. o.</v>
      </c>
      <c r="G78" s="38"/>
      <c r="H78" s="38"/>
      <c r="I78" s="32" t="s">
        <v>23</v>
      </c>
      <c r="J78" s="64" t="str">
        <f>IF(J12="","",J12)</f>
        <v>11. 8. 2025</v>
      </c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38"/>
      <c r="E80" s="38"/>
      <c r="F80" s="27" t="str">
        <f>E15</f>
        <v>Nemocnice Havířov,p.o.</v>
      </c>
      <c r="G80" s="38"/>
      <c r="H80" s="38"/>
      <c r="I80" s="32" t="s">
        <v>33</v>
      </c>
      <c r="J80" s="36" t="str">
        <f>E21</f>
        <v>Amun Pro s.r.o.</v>
      </c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38"/>
      <c r="E81" s="38"/>
      <c r="F81" s="27" t="str">
        <f>IF(E18="","",E18)</f>
        <v>Vyplň údaj</v>
      </c>
      <c r="G81" s="38"/>
      <c r="H81" s="38"/>
      <c r="I81" s="32" t="s">
        <v>38</v>
      </c>
      <c r="J81" s="36" t="str">
        <f>E24</f>
        <v>Amun Pro s.r.o.</v>
      </c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41"/>
      <c r="B83" s="142"/>
      <c r="C83" s="143" t="s">
        <v>108</v>
      </c>
      <c r="D83" s="144" t="s">
        <v>60</v>
      </c>
      <c r="E83" s="144" t="s">
        <v>56</v>
      </c>
      <c r="F83" s="144" t="s">
        <v>57</v>
      </c>
      <c r="G83" s="144" t="s">
        <v>109</v>
      </c>
      <c r="H83" s="144" t="s">
        <v>110</v>
      </c>
      <c r="I83" s="144" t="s">
        <v>111</v>
      </c>
      <c r="J83" s="144" t="s">
        <v>100</v>
      </c>
      <c r="K83" s="145" t="s">
        <v>112</v>
      </c>
      <c r="L83" s="146"/>
      <c r="M83" s="80" t="s">
        <v>3</v>
      </c>
      <c r="N83" s="81" t="s">
        <v>45</v>
      </c>
      <c r="O83" s="81" t="s">
        <v>113</v>
      </c>
      <c r="P83" s="81" t="s">
        <v>114</v>
      </c>
      <c r="Q83" s="81" t="s">
        <v>115</v>
      </c>
      <c r="R83" s="81" t="s">
        <v>116</v>
      </c>
      <c r="S83" s="81" t="s">
        <v>117</v>
      </c>
      <c r="T83" s="82" t="s">
        <v>118</v>
      </c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="2" customFormat="1" ht="22.8" customHeight="1">
      <c r="A84" s="38"/>
      <c r="B84" s="39"/>
      <c r="C84" s="87" t="s">
        <v>119</v>
      </c>
      <c r="D84" s="38"/>
      <c r="E84" s="38"/>
      <c r="F84" s="38"/>
      <c r="G84" s="38"/>
      <c r="H84" s="38"/>
      <c r="I84" s="38"/>
      <c r="J84" s="147">
        <f>BK84</f>
        <v>0</v>
      </c>
      <c r="K84" s="38"/>
      <c r="L84" s="39"/>
      <c r="M84" s="83"/>
      <c r="N84" s="68"/>
      <c r="O84" s="84"/>
      <c r="P84" s="148">
        <f>P85+P123</f>
        <v>0</v>
      </c>
      <c r="Q84" s="84"/>
      <c r="R84" s="148">
        <f>R85+R123</f>
        <v>0.036399599999999997</v>
      </c>
      <c r="S84" s="84"/>
      <c r="T84" s="149">
        <f>T85+T123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9" t="s">
        <v>74</v>
      </c>
      <c r="AU84" s="19" t="s">
        <v>101</v>
      </c>
      <c r="BK84" s="150">
        <f>BK85+BK123</f>
        <v>0</v>
      </c>
    </row>
    <row r="85" s="12" customFormat="1" ht="25.92" customHeight="1">
      <c r="A85" s="12"/>
      <c r="B85" s="151"/>
      <c r="C85" s="12"/>
      <c r="D85" s="152" t="s">
        <v>74</v>
      </c>
      <c r="E85" s="153" t="s">
        <v>120</v>
      </c>
      <c r="F85" s="153" t="s">
        <v>121</v>
      </c>
      <c r="G85" s="12"/>
      <c r="H85" s="12"/>
      <c r="I85" s="154"/>
      <c r="J85" s="155">
        <f>BK85</f>
        <v>0</v>
      </c>
      <c r="K85" s="12"/>
      <c r="L85" s="151"/>
      <c r="M85" s="156"/>
      <c r="N85" s="157"/>
      <c r="O85" s="157"/>
      <c r="P85" s="158">
        <f>P86+P93+P117</f>
        <v>0</v>
      </c>
      <c r="Q85" s="157"/>
      <c r="R85" s="158">
        <f>R86+R93+R117</f>
        <v>0.036399599999999997</v>
      </c>
      <c r="S85" s="157"/>
      <c r="T85" s="159">
        <f>T86+T93+T117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2" t="s">
        <v>85</v>
      </c>
      <c r="AT85" s="160" t="s">
        <v>74</v>
      </c>
      <c r="AU85" s="160" t="s">
        <v>75</v>
      </c>
      <c r="AY85" s="152" t="s">
        <v>122</v>
      </c>
      <c r="BK85" s="161">
        <f>BK86+BK93+BK117</f>
        <v>0</v>
      </c>
    </row>
    <row r="86" s="12" customFormat="1" ht="22.8" customHeight="1">
      <c r="A86" s="12"/>
      <c r="B86" s="151"/>
      <c r="C86" s="12"/>
      <c r="D86" s="152" t="s">
        <v>74</v>
      </c>
      <c r="E86" s="162" t="s">
        <v>123</v>
      </c>
      <c r="F86" s="162" t="s">
        <v>124</v>
      </c>
      <c r="G86" s="12"/>
      <c r="H86" s="12"/>
      <c r="I86" s="154"/>
      <c r="J86" s="163">
        <f>BK86</f>
        <v>0</v>
      </c>
      <c r="K86" s="12"/>
      <c r="L86" s="151"/>
      <c r="M86" s="156"/>
      <c r="N86" s="157"/>
      <c r="O86" s="157"/>
      <c r="P86" s="158">
        <f>SUM(P87:P92)</f>
        <v>0</v>
      </c>
      <c r="Q86" s="157"/>
      <c r="R86" s="158">
        <f>SUM(R87:R92)</f>
        <v>0.0062196000000000005</v>
      </c>
      <c r="S86" s="157"/>
      <c r="T86" s="159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2" t="s">
        <v>85</v>
      </c>
      <c r="AT86" s="160" t="s">
        <v>74</v>
      </c>
      <c r="AU86" s="160" t="s">
        <v>83</v>
      </c>
      <c r="AY86" s="152" t="s">
        <v>122</v>
      </c>
      <c r="BK86" s="161">
        <f>SUM(BK87:BK92)</f>
        <v>0</v>
      </c>
    </row>
    <row r="87" s="2" customFormat="1" ht="37.8" customHeight="1">
      <c r="A87" s="38"/>
      <c r="B87" s="164"/>
      <c r="C87" s="165" t="s">
        <v>83</v>
      </c>
      <c r="D87" s="165" t="s">
        <v>125</v>
      </c>
      <c r="E87" s="166" t="s">
        <v>244</v>
      </c>
      <c r="F87" s="167" t="s">
        <v>245</v>
      </c>
      <c r="G87" s="168" t="s">
        <v>128</v>
      </c>
      <c r="H87" s="169">
        <v>6</v>
      </c>
      <c r="I87" s="170"/>
      <c r="J87" s="171">
        <f>ROUND(I87*H87,2)</f>
        <v>0</v>
      </c>
      <c r="K87" s="167" t="s">
        <v>129</v>
      </c>
      <c r="L87" s="39"/>
      <c r="M87" s="172" t="s">
        <v>3</v>
      </c>
      <c r="N87" s="173" t="s">
        <v>46</v>
      </c>
      <c r="O87" s="72"/>
      <c r="P87" s="174">
        <f>O87*H87</f>
        <v>0</v>
      </c>
      <c r="Q87" s="174">
        <v>0.00019000000000000001</v>
      </c>
      <c r="R87" s="174">
        <f>Q87*H87</f>
        <v>0.00114</v>
      </c>
      <c r="S87" s="174">
        <v>0</v>
      </c>
      <c r="T87" s="17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76" t="s">
        <v>130</v>
      </c>
      <c r="AT87" s="176" t="s">
        <v>125</v>
      </c>
      <c r="AU87" s="176" t="s">
        <v>85</v>
      </c>
      <c r="AY87" s="19" t="s">
        <v>122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9" t="s">
        <v>83</v>
      </c>
      <c r="BK87" s="177">
        <f>ROUND(I87*H87,2)</f>
        <v>0</v>
      </c>
      <c r="BL87" s="19" t="s">
        <v>130</v>
      </c>
      <c r="BM87" s="176" t="s">
        <v>246</v>
      </c>
    </row>
    <row r="88" s="2" customFormat="1">
      <c r="A88" s="38"/>
      <c r="B88" s="39"/>
      <c r="C88" s="38"/>
      <c r="D88" s="178" t="s">
        <v>132</v>
      </c>
      <c r="E88" s="38"/>
      <c r="F88" s="179" t="s">
        <v>247</v>
      </c>
      <c r="G88" s="38"/>
      <c r="H88" s="38"/>
      <c r="I88" s="180"/>
      <c r="J88" s="38"/>
      <c r="K88" s="38"/>
      <c r="L88" s="39"/>
      <c r="M88" s="181"/>
      <c r="N88" s="182"/>
      <c r="O88" s="72"/>
      <c r="P88" s="72"/>
      <c r="Q88" s="72"/>
      <c r="R88" s="72"/>
      <c r="S88" s="72"/>
      <c r="T88" s="73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9" t="s">
        <v>132</v>
      </c>
      <c r="AU88" s="19" t="s">
        <v>85</v>
      </c>
    </row>
    <row r="89" s="2" customFormat="1" ht="16.5" customHeight="1">
      <c r="A89" s="38"/>
      <c r="B89" s="164"/>
      <c r="C89" s="183" t="s">
        <v>85</v>
      </c>
      <c r="D89" s="183" t="s">
        <v>134</v>
      </c>
      <c r="E89" s="184" t="s">
        <v>248</v>
      </c>
      <c r="F89" s="185" t="s">
        <v>249</v>
      </c>
      <c r="G89" s="186" t="s">
        <v>128</v>
      </c>
      <c r="H89" s="187">
        <v>6.1200000000000001</v>
      </c>
      <c r="I89" s="188"/>
      <c r="J89" s="189">
        <f>ROUND(I89*H89,2)</f>
        <v>0</v>
      </c>
      <c r="K89" s="185" t="s">
        <v>129</v>
      </c>
      <c r="L89" s="190"/>
      <c r="M89" s="191" t="s">
        <v>3</v>
      </c>
      <c r="N89" s="192" t="s">
        <v>46</v>
      </c>
      <c r="O89" s="72"/>
      <c r="P89" s="174">
        <f>O89*H89</f>
        <v>0</v>
      </c>
      <c r="Q89" s="174">
        <v>0.00083000000000000001</v>
      </c>
      <c r="R89" s="174">
        <f>Q89*H89</f>
        <v>0.0050796000000000001</v>
      </c>
      <c r="S89" s="174">
        <v>0</v>
      </c>
      <c r="T89" s="17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76" t="s">
        <v>137</v>
      </c>
      <c r="AT89" s="176" t="s">
        <v>134</v>
      </c>
      <c r="AU89" s="176" t="s">
        <v>85</v>
      </c>
      <c r="AY89" s="19" t="s">
        <v>122</v>
      </c>
      <c r="BE89" s="177">
        <f>IF(N89="základní",J89,0)</f>
        <v>0</v>
      </c>
      <c r="BF89" s="177">
        <f>IF(N89="snížená",J89,0)</f>
        <v>0</v>
      </c>
      <c r="BG89" s="177">
        <f>IF(N89="zákl. přenesená",J89,0)</f>
        <v>0</v>
      </c>
      <c r="BH89" s="177">
        <f>IF(N89="sníž. přenesená",J89,0)</f>
        <v>0</v>
      </c>
      <c r="BI89" s="177">
        <f>IF(N89="nulová",J89,0)</f>
        <v>0</v>
      </c>
      <c r="BJ89" s="19" t="s">
        <v>83</v>
      </c>
      <c r="BK89" s="177">
        <f>ROUND(I89*H89,2)</f>
        <v>0</v>
      </c>
      <c r="BL89" s="19" t="s">
        <v>130</v>
      </c>
      <c r="BM89" s="176" t="s">
        <v>250</v>
      </c>
    </row>
    <row r="90" s="13" customFormat="1">
      <c r="A90" s="13"/>
      <c r="B90" s="193"/>
      <c r="C90" s="13"/>
      <c r="D90" s="194" t="s">
        <v>139</v>
      </c>
      <c r="E90" s="13"/>
      <c r="F90" s="195" t="s">
        <v>140</v>
      </c>
      <c r="G90" s="13"/>
      <c r="H90" s="196">
        <v>6.1200000000000001</v>
      </c>
      <c r="I90" s="197"/>
      <c r="J90" s="13"/>
      <c r="K90" s="13"/>
      <c r="L90" s="193"/>
      <c r="M90" s="198"/>
      <c r="N90" s="199"/>
      <c r="O90" s="199"/>
      <c r="P90" s="199"/>
      <c r="Q90" s="199"/>
      <c r="R90" s="199"/>
      <c r="S90" s="199"/>
      <c r="T90" s="20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01" t="s">
        <v>139</v>
      </c>
      <c r="AU90" s="201" t="s">
        <v>85</v>
      </c>
      <c r="AV90" s="13" t="s">
        <v>85</v>
      </c>
      <c r="AW90" s="13" t="s">
        <v>4</v>
      </c>
      <c r="AX90" s="13" t="s">
        <v>83</v>
      </c>
      <c r="AY90" s="201" t="s">
        <v>122</v>
      </c>
    </row>
    <row r="91" s="2" customFormat="1" ht="24.15" customHeight="1">
      <c r="A91" s="38"/>
      <c r="B91" s="164"/>
      <c r="C91" s="165" t="s">
        <v>141</v>
      </c>
      <c r="D91" s="165" t="s">
        <v>125</v>
      </c>
      <c r="E91" s="166" t="s">
        <v>142</v>
      </c>
      <c r="F91" s="167" t="s">
        <v>143</v>
      </c>
      <c r="G91" s="168" t="s">
        <v>144</v>
      </c>
      <c r="H91" s="169">
        <v>0.0060000000000000001</v>
      </c>
      <c r="I91" s="170"/>
      <c r="J91" s="171">
        <f>ROUND(I91*H91,2)</f>
        <v>0</v>
      </c>
      <c r="K91" s="167" t="s">
        <v>129</v>
      </c>
      <c r="L91" s="39"/>
      <c r="M91" s="172" t="s">
        <v>3</v>
      </c>
      <c r="N91" s="173" t="s">
        <v>46</v>
      </c>
      <c r="O91" s="72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130</v>
      </c>
      <c r="AT91" s="176" t="s">
        <v>125</v>
      </c>
      <c r="AU91" s="176" t="s">
        <v>85</v>
      </c>
      <c r="AY91" s="19" t="s">
        <v>122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83</v>
      </c>
      <c r="BK91" s="177">
        <f>ROUND(I91*H91,2)</f>
        <v>0</v>
      </c>
      <c r="BL91" s="19" t="s">
        <v>130</v>
      </c>
      <c r="BM91" s="176" t="s">
        <v>145</v>
      </c>
    </row>
    <row r="92" s="2" customFormat="1">
      <c r="A92" s="38"/>
      <c r="B92" s="39"/>
      <c r="C92" s="38"/>
      <c r="D92" s="178" t="s">
        <v>132</v>
      </c>
      <c r="E92" s="38"/>
      <c r="F92" s="179" t="s">
        <v>146</v>
      </c>
      <c r="G92" s="38"/>
      <c r="H92" s="38"/>
      <c r="I92" s="180"/>
      <c r="J92" s="38"/>
      <c r="K92" s="38"/>
      <c r="L92" s="39"/>
      <c r="M92" s="181"/>
      <c r="N92" s="182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132</v>
      </c>
      <c r="AU92" s="19" t="s">
        <v>85</v>
      </c>
    </row>
    <row r="93" s="12" customFormat="1" ht="22.8" customHeight="1">
      <c r="A93" s="12"/>
      <c r="B93" s="151"/>
      <c r="C93" s="12"/>
      <c r="D93" s="152" t="s">
        <v>74</v>
      </c>
      <c r="E93" s="162" t="s">
        <v>147</v>
      </c>
      <c r="F93" s="162" t="s">
        <v>148</v>
      </c>
      <c r="G93" s="12"/>
      <c r="H93" s="12"/>
      <c r="I93" s="154"/>
      <c r="J93" s="163">
        <f>BK93</f>
        <v>0</v>
      </c>
      <c r="K93" s="12"/>
      <c r="L93" s="151"/>
      <c r="M93" s="156"/>
      <c r="N93" s="157"/>
      <c r="O93" s="157"/>
      <c r="P93" s="158">
        <f>SUM(P94:P116)</f>
        <v>0</v>
      </c>
      <c r="Q93" s="157"/>
      <c r="R93" s="158">
        <f>SUM(R94:R116)</f>
        <v>0.026899999999999997</v>
      </c>
      <c r="S93" s="157"/>
      <c r="T93" s="159">
        <f>SUM(T94:T116)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2" t="s">
        <v>85</v>
      </c>
      <c r="AT93" s="160" t="s">
        <v>74</v>
      </c>
      <c r="AU93" s="160" t="s">
        <v>83</v>
      </c>
      <c r="AY93" s="152" t="s">
        <v>122</v>
      </c>
      <c r="BK93" s="161">
        <f>SUM(BK94:BK116)</f>
        <v>0</v>
      </c>
    </row>
    <row r="94" s="2" customFormat="1" ht="16.5" customHeight="1">
      <c r="A94" s="38"/>
      <c r="B94" s="164"/>
      <c r="C94" s="165" t="s">
        <v>149</v>
      </c>
      <c r="D94" s="165" t="s">
        <v>125</v>
      </c>
      <c r="E94" s="166" t="s">
        <v>251</v>
      </c>
      <c r="F94" s="167" t="s">
        <v>252</v>
      </c>
      <c r="G94" s="168" t="s">
        <v>152</v>
      </c>
      <c r="H94" s="169">
        <v>4</v>
      </c>
      <c r="I94" s="170"/>
      <c r="J94" s="171">
        <f>ROUND(I94*H94,2)</f>
        <v>0</v>
      </c>
      <c r="K94" s="167" t="s">
        <v>129</v>
      </c>
      <c r="L94" s="39"/>
      <c r="M94" s="172" t="s">
        <v>3</v>
      </c>
      <c r="N94" s="173" t="s">
        <v>46</v>
      </c>
      <c r="O94" s="72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130</v>
      </c>
      <c r="AT94" s="176" t="s">
        <v>125</v>
      </c>
      <c r="AU94" s="176" t="s">
        <v>85</v>
      </c>
      <c r="AY94" s="19" t="s">
        <v>122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83</v>
      </c>
      <c r="BK94" s="177">
        <f>ROUND(I94*H94,2)</f>
        <v>0</v>
      </c>
      <c r="BL94" s="19" t="s">
        <v>130</v>
      </c>
      <c r="BM94" s="176" t="s">
        <v>253</v>
      </c>
    </row>
    <row r="95" s="2" customFormat="1">
      <c r="A95" s="38"/>
      <c r="B95" s="39"/>
      <c r="C95" s="38"/>
      <c r="D95" s="178" t="s">
        <v>132</v>
      </c>
      <c r="E95" s="38"/>
      <c r="F95" s="179" t="s">
        <v>254</v>
      </c>
      <c r="G95" s="38"/>
      <c r="H95" s="38"/>
      <c r="I95" s="180"/>
      <c r="J95" s="38"/>
      <c r="K95" s="38"/>
      <c r="L95" s="39"/>
      <c r="M95" s="181"/>
      <c r="N95" s="182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132</v>
      </c>
      <c r="AU95" s="19" t="s">
        <v>85</v>
      </c>
    </row>
    <row r="96" s="2" customFormat="1" ht="16.5" customHeight="1">
      <c r="A96" s="38"/>
      <c r="B96" s="164"/>
      <c r="C96" s="165" t="s">
        <v>155</v>
      </c>
      <c r="D96" s="165" t="s">
        <v>125</v>
      </c>
      <c r="E96" s="166" t="s">
        <v>255</v>
      </c>
      <c r="F96" s="167" t="s">
        <v>256</v>
      </c>
      <c r="G96" s="168" t="s">
        <v>152</v>
      </c>
      <c r="H96" s="169">
        <v>4</v>
      </c>
      <c r="I96" s="170"/>
      <c r="J96" s="171">
        <f>ROUND(I96*H96,2)</f>
        <v>0</v>
      </c>
      <c r="K96" s="167" t="s">
        <v>129</v>
      </c>
      <c r="L96" s="39"/>
      <c r="M96" s="172" t="s">
        <v>3</v>
      </c>
      <c r="N96" s="173" t="s">
        <v>46</v>
      </c>
      <c r="O96" s="72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6" t="s">
        <v>130</v>
      </c>
      <c r="AT96" s="176" t="s">
        <v>125</v>
      </c>
      <c r="AU96" s="176" t="s">
        <v>85</v>
      </c>
      <c r="AY96" s="19" t="s">
        <v>122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9" t="s">
        <v>83</v>
      </c>
      <c r="BK96" s="177">
        <f>ROUND(I96*H96,2)</f>
        <v>0</v>
      </c>
      <c r="BL96" s="19" t="s">
        <v>130</v>
      </c>
      <c r="BM96" s="176" t="s">
        <v>257</v>
      </c>
    </row>
    <row r="97" s="2" customFormat="1">
      <c r="A97" s="38"/>
      <c r="B97" s="39"/>
      <c r="C97" s="38"/>
      <c r="D97" s="178" t="s">
        <v>132</v>
      </c>
      <c r="E97" s="38"/>
      <c r="F97" s="179" t="s">
        <v>258</v>
      </c>
      <c r="G97" s="38"/>
      <c r="H97" s="38"/>
      <c r="I97" s="180"/>
      <c r="J97" s="38"/>
      <c r="K97" s="38"/>
      <c r="L97" s="39"/>
      <c r="M97" s="181"/>
      <c r="N97" s="182"/>
      <c r="O97" s="72"/>
      <c r="P97" s="72"/>
      <c r="Q97" s="72"/>
      <c r="R97" s="72"/>
      <c r="S97" s="72"/>
      <c r="T97" s="7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132</v>
      </c>
      <c r="AU97" s="19" t="s">
        <v>85</v>
      </c>
    </row>
    <row r="98" s="2" customFormat="1" ht="21.75" customHeight="1">
      <c r="A98" s="38"/>
      <c r="B98" s="164"/>
      <c r="C98" s="165" t="s">
        <v>160</v>
      </c>
      <c r="D98" s="165" t="s">
        <v>125</v>
      </c>
      <c r="E98" s="166" t="s">
        <v>259</v>
      </c>
      <c r="F98" s="167" t="s">
        <v>260</v>
      </c>
      <c r="G98" s="168" t="s">
        <v>128</v>
      </c>
      <c r="H98" s="169">
        <v>6</v>
      </c>
      <c r="I98" s="170"/>
      <c r="J98" s="171">
        <f>ROUND(I98*H98,2)</f>
        <v>0</v>
      </c>
      <c r="K98" s="167" t="s">
        <v>129</v>
      </c>
      <c r="L98" s="39"/>
      <c r="M98" s="172" t="s">
        <v>3</v>
      </c>
      <c r="N98" s="173" t="s">
        <v>46</v>
      </c>
      <c r="O98" s="72"/>
      <c r="P98" s="174">
        <f>O98*H98</f>
        <v>0</v>
      </c>
      <c r="Q98" s="174">
        <v>0.0037299999999999998</v>
      </c>
      <c r="R98" s="174">
        <f>Q98*H98</f>
        <v>0.022379999999999997</v>
      </c>
      <c r="S98" s="174">
        <v>0</v>
      </c>
      <c r="T98" s="17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76" t="s">
        <v>130</v>
      </c>
      <c r="AT98" s="176" t="s">
        <v>125</v>
      </c>
      <c r="AU98" s="176" t="s">
        <v>85</v>
      </c>
      <c r="AY98" s="19" t="s">
        <v>122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9" t="s">
        <v>83</v>
      </c>
      <c r="BK98" s="177">
        <f>ROUND(I98*H98,2)</f>
        <v>0</v>
      </c>
      <c r="BL98" s="19" t="s">
        <v>130</v>
      </c>
      <c r="BM98" s="176" t="s">
        <v>261</v>
      </c>
    </row>
    <row r="99" s="2" customFormat="1">
      <c r="A99" s="38"/>
      <c r="B99" s="39"/>
      <c r="C99" s="38"/>
      <c r="D99" s="178" t="s">
        <v>132</v>
      </c>
      <c r="E99" s="38"/>
      <c r="F99" s="179" t="s">
        <v>262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132</v>
      </c>
      <c r="AU99" s="19" t="s">
        <v>85</v>
      </c>
    </row>
    <row r="100" s="2" customFormat="1" ht="16.5" customHeight="1">
      <c r="A100" s="38"/>
      <c r="B100" s="164"/>
      <c r="C100" s="165" t="s">
        <v>165</v>
      </c>
      <c r="D100" s="165" t="s">
        <v>125</v>
      </c>
      <c r="E100" s="166" t="s">
        <v>171</v>
      </c>
      <c r="F100" s="167" t="s">
        <v>172</v>
      </c>
      <c r="G100" s="168" t="s">
        <v>173</v>
      </c>
      <c r="H100" s="169">
        <v>1</v>
      </c>
      <c r="I100" s="170"/>
      <c r="J100" s="171">
        <f>ROUND(I100*H100,2)</f>
        <v>0</v>
      </c>
      <c r="K100" s="167" t="s">
        <v>129</v>
      </c>
      <c r="L100" s="39"/>
      <c r="M100" s="172" t="s">
        <v>3</v>
      </c>
      <c r="N100" s="173" t="s">
        <v>46</v>
      </c>
      <c r="O100" s="72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6" t="s">
        <v>130</v>
      </c>
      <c r="AT100" s="176" t="s">
        <v>125</v>
      </c>
      <c r="AU100" s="176" t="s">
        <v>85</v>
      </c>
      <c r="AY100" s="19" t="s">
        <v>122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9" t="s">
        <v>83</v>
      </c>
      <c r="BK100" s="177">
        <f>ROUND(I100*H100,2)</f>
        <v>0</v>
      </c>
      <c r="BL100" s="19" t="s">
        <v>130</v>
      </c>
      <c r="BM100" s="176" t="s">
        <v>174</v>
      </c>
    </row>
    <row r="101" s="2" customFormat="1">
      <c r="A101" s="38"/>
      <c r="B101" s="39"/>
      <c r="C101" s="38"/>
      <c r="D101" s="178" t="s">
        <v>132</v>
      </c>
      <c r="E101" s="38"/>
      <c r="F101" s="179" t="s">
        <v>175</v>
      </c>
      <c r="G101" s="38"/>
      <c r="H101" s="38"/>
      <c r="I101" s="180"/>
      <c r="J101" s="38"/>
      <c r="K101" s="38"/>
      <c r="L101" s="39"/>
      <c r="M101" s="181"/>
      <c r="N101" s="182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132</v>
      </c>
      <c r="AU101" s="19" t="s">
        <v>85</v>
      </c>
    </row>
    <row r="102" s="2" customFormat="1" ht="24.15" customHeight="1">
      <c r="A102" s="38"/>
      <c r="B102" s="164"/>
      <c r="C102" s="165" t="s">
        <v>170</v>
      </c>
      <c r="D102" s="165" t="s">
        <v>125</v>
      </c>
      <c r="E102" s="166" t="s">
        <v>177</v>
      </c>
      <c r="F102" s="167" t="s">
        <v>178</v>
      </c>
      <c r="G102" s="168" t="s">
        <v>173</v>
      </c>
      <c r="H102" s="169">
        <v>1</v>
      </c>
      <c r="I102" s="170"/>
      <c r="J102" s="171">
        <f>ROUND(I102*H102,2)</f>
        <v>0</v>
      </c>
      <c r="K102" s="167" t="s">
        <v>129</v>
      </c>
      <c r="L102" s="39"/>
      <c r="M102" s="172" t="s">
        <v>3</v>
      </c>
      <c r="N102" s="173" t="s">
        <v>46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130</v>
      </c>
      <c r="AT102" s="176" t="s">
        <v>125</v>
      </c>
      <c r="AU102" s="176" t="s">
        <v>85</v>
      </c>
      <c r="AY102" s="19" t="s">
        <v>122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83</v>
      </c>
      <c r="BK102" s="177">
        <f>ROUND(I102*H102,2)</f>
        <v>0</v>
      </c>
      <c r="BL102" s="19" t="s">
        <v>130</v>
      </c>
      <c r="BM102" s="176" t="s">
        <v>179</v>
      </c>
    </row>
    <row r="103" s="2" customFormat="1">
      <c r="A103" s="38"/>
      <c r="B103" s="39"/>
      <c r="C103" s="38"/>
      <c r="D103" s="178" t="s">
        <v>132</v>
      </c>
      <c r="E103" s="38"/>
      <c r="F103" s="179" t="s">
        <v>180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132</v>
      </c>
      <c r="AU103" s="19" t="s">
        <v>85</v>
      </c>
    </row>
    <row r="104" s="2" customFormat="1" ht="21.75" customHeight="1">
      <c r="A104" s="38"/>
      <c r="B104" s="164"/>
      <c r="C104" s="165" t="s">
        <v>176</v>
      </c>
      <c r="D104" s="165" t="s">
        <v>125</v>
      </c>
      <c r="E104" s="166" t="s">
        <v>182</v>
      </c>
      <c r="F104" s="167" t="s">
        <v>183</v>
      </c>
      <c r="G104" s="168" t="s">
        <v>152</v>
      </c>
      <c r="H104" s="169">
        <v>6</v>
      </c>
      <c r="I104" s="170"/>
      <c r="J104" s="171">
        <f>ROUND(I104*H104,2)</f>
        <v>0</v>
      </c>
      <c r="K104" s="167" t="s">
        <v>129</v>
      </c>
      <c r="L104" s="39"/>
      <c r="M104" s="172" t="s">
        <v>3</v>
      </c>
      <c r="N104" s="173" t="s">
        <v>46</v>
      </c>
      <c r="O104" s="72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6" t="s">
        <v>130</v>
      </c>
      <c r="AT104" s="176" t="s">
        <v>125</v>
      </c>
      <c r="AU104" s="176" t="s">
        <v>85</v>
      </c>
      <c r="AY104" s="19" t="s">
        <v>122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9" t="s">
        <v>83</v>
      </c>
      <c r="BK104" s="177">
        <f>ROUND(I104*H104,2)</f>
        <v>0</v>
      </c>
      <c r="BL104" s="19" t="s">
        <v>130</v>
      </c>
      <c r="BM104" s="176" t="s">
        <v>184</v>
      </c>
    </row>
    <row r="105" s="2" customFormat="1">
      <c r="A105" s="38"/>
      <c r="B105" s="39"/>
      <c r="C105" s="38"/>
      <c r="D105" s="178" t="s">
        <v>132</v>
      </c>
      <c r="E105" s="38"/>
      <c r="F105" s="179" t="s">
        <v>185</v>
      </c>
      <c r="G105" s="38"/>
      <c r="H105" s="38"/>
      <c r="I105" s="180"/>
      <c r="J105" s="38"/>
      <c r="K105" s="38"/>
      <c r="L105" s="39"/>
      <c r="M105" s="181"/>
      <c r="N105" s="182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132</v>
      </c>
      <c r="AU105" s="19" t="s">
        <v>85</v>
      </c>
    </row>
    <row r="106" s="2" customFormat="1" ht="16.5" customHeight="1">
      <c r="A106" s="38"/>
      <c r="B106" s="164"/>
      <c r="C106" s="165" t="s">
        <v>181</v>
      </c>
      <c r="D106" s="165" t="s">
        <v>125</v>
      </c>
      <c r="E106" s="166" t="s">
        <v>263</v>
      </c>
      <c r="F106" s="167" t="s">
        <v>264</v>
      </c>
      <c r="G106" s="168" t="s">
        <v>152</v>
      </c>
      <c r="H106" s="169">
        <v>1</v>
      </c>
      <c r="I106" s="170"/>
      <c r="J106" s="171">
        <f>ROUND(I106*H106,2)</f>
        <v>0</v>
      </c>
      <c r="K106" s="167" t="s">
        <v>129</v>
      </c>
      <c r="L106" s="39"/>
      <c r="M106" s="172" t="s">
        <v>3</v>
      </c>
      <c r="N106" s="173" t="s">
        <v>46</v>
      </c>
      <c r="O106" s="72"/>
      <c r="P106" s="174">
        <f>O106*H106</f>
        <v>0</v>
      </c>
      <c r="Q106" s="174">
        <v>0.00081999999999999998</v>
      </c>
      <c r="R106" s="174">
        <f>Q106*H106</f>
        <v>0.00081999999999999998</v>
      </c>
      <c r="S106" s="174">
        <v>0</v>
      </c>
      <c r="T106" s="17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130</v>
      </c>
      <c r="AT106" s="176" t="s">
        <v>125</v>
      </c>
      <c r="AU106" s="176" t="s">
        <v>85</v>
      </c>
      <c r="AY106" s="19" t="s">
        <v>122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83</v>
      </c>
      <c r="BK106" s="177">
        <f>ROUND(I106*H106,2)</f>
        <v>0</v>
      </c>
      <c r="BL106" s="19" t="s">
        <v>130</v>
      </c>
      <c r="BM106" s="176" t="s">
        <v>265</v>
      </c>
    </row>
    <row r="107" s="2" customFormat="1">
      <c r="A107" s="38"/>
      <c r="B107" s="39"/>
      <c r="C107" s="38"/>
      <c r="D107" s="178" t="s">
        <v>132</v>
      </c>
      <c r="E107" s="38"/>
      <c r="F107" s="179" t="s">
        <v>266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132</v>
      </c>
      <c r="AU107" s="19" t="s">
        <v>85</v>
      </c>
    </row>
    <row r="108" s="2" customFormat="1" ht="16.5" customHeight="1">
      <c r="A108" s="38"/>
      <c r="B108" s="164"/>
      <c r="C108" s="165" t="s">
        <v>186</v>
      </c>
      <c r="D108" s="165" t="s">
        <v>125</v>
      </c>
      <c r="E108" s="166" t="s">
        <v>267</v>
      </c>
      <c r="F108" s="167" t="s">
        <v>268</v>
      </c>
      <c r="G108" s="168" t="s">
        <v>152</v>
      </c>
      <c r="H108" s="169">
        <v>3</v>
      </c>
      <c r="I108" s="170"/>
      <c r="J108" s="171">
        <f>ROUND(I108*H108,2)</f>
        <v>0</v>
      </c>
      <c r="K108" s="167" t="s">
        <v>129</v>
      </c>
      <c r="L108" s="39"/>
      <c r="M108" s="172" t="s">
        <v>3</v>
      </c>
      <c r="N108" s="173" t="s">
        <v>46</v>
      </c>
      <c r="O108" s="72"/>
      <c r="P108" s="174">
        <f>O108*H108</f>
        <v>0</v>
      </c>
      <c r="Q108" s="174">
        <v>0.00069999999999999999</v>
      </c>
      <c r="R108" s="174">
        <f>Q108*H108</f>
        <v>0.0020999999999999999</v>
      </c>
      <c r="S108" s="174">
        <v>0</v>
      </c>
      <c r="T108" s="17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76" t="s">
        <v>130</v>
      </c>
      <c r="AT108" s="176" t="s">
        <v>125</v>
      </c>
      <c r="AU108" s="176" t="s">
        <v>85</v>
      </c>
      <c r="AY108" s="19" t="s">
        <v>122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9" t="s">
        <v>83</v>
      </c>
      <c r="BK108" s="177">
        <f>ROUND(I108*H108,2)</f>
        <v>0</v>
      </c>
      <c r="BL108" s="19" t="s">
        <v>130</v>
      </c>
      <c r="BM108" s="176" t="s">
        <v>269</v>
      </c>
    </row>
    <row r="109" s="2" customFormat="1">
      <c r="A109" s="38"/>
      <c r="B109" s="39"/>
      <c r="C109" s="38"/>
      <c r="D109" s="178" t="s">
        <v>132</v>
      </c>
      <c r="E109" s="38"/>
      <c r="F109" s="179" t="s">
        <v>270</v>
      </c>
      <c r="G109" s="38"/>
      <c r="H109" s="38"/>
      <c r="I109" s="180"/>
      <c r="J109" s="38"/>
      <c r="K109" s="38"/>
      <c r="L109" s="39"/>
      <c r="M109" s="181"/>
      <c r="N109" s="182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132</v>
      </c>
      <c r="AU109" s="19" t="s">
        <v>85</v>
      </c>
    </row>
    <row r="110" s="2" customFormat="1" ht="16.5" customHeight="1">
      <c r="A110" s="38"/>
      <c r="B110" s="164"/>
      <c r="C110" s="165" t="s">
        <v>9</v>
      </c>
      <c r="D110" s="165" t="s">
        <v>125</v>
      </c>
      <c r="E110" s="166" t="s">
        <v>271</v>
      </c>
      <c r="F110" s="167" t="s">
        <v>272</v>
      </c>
      <c r="G110" s="168" t="s">
        <v>152</v>
      </c>
      <c r="H110" s="169">
        <v>1</v>
      </c>
      <c r="I110" s="170"/>
      <c r="J110" s="171">
        <f>ROUND(I110*H110,2)</f>
        <v>0</v>
      </c>
      <c r="K110" s="167" t="s">
        <v>129</v>
      </c>
      <c r="L110" s="39"/>
      <c r="M110" s="172" t="s">
        <v>3</v>
      </c>
      <c r="N110" s="173" t="s">
        <v>46</v>
      </c>
      <c r="O110" s="72"/>
      <c r="P110" s="174">
        <f>O110*H110</f>
        <v>0</v>
      </c>
      <c r="Q110" s="174">
        <v>2.0000000000000002E-05</v>
      </c>
      <c r="R110" s="174">
        <f>Q110*H110</f>
        <v>2.0000000000000002E-05</v>
      </c>
      <c r="S110" s="174">
        <v>0</v>
      </c>
      <c r="T110" s="17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130</v>
      </c>
      <c r="AT110" s="176" t="s">
        <v>125</v>
      </c>
      <c r="AU110" s="176" t="s">
        <v>85</v>
      </c>
      <c r="AY110" s="19" t="s">
        <v>122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83</v>
      </c>
      <c r="BK110" s="177">
        <f>ROUND(I110*H110,2)</f>
        <v>0</v>
      </c>
      <c r="BL110" s="19" t="s">
        <v>130</v>
      </c>
      <c r="BM110" s="176" t="s">
        <v>273</v>
      </c>
    </row>
    <row r="111" s="2" customFormat="1">
      <c r="A111" s="38"/>
      <c r="B111" s="39"/>
      <c r="C111" s="38"/>
      <c r="D111" s="178" t="s">
        <v>132</v>
      </c>
      <c r="E111" s="38"/>
      <c r="F111" s="179" t="s">
        <v>274</v>
      </c>
      <c r="G111" s="38"/>
      <c r="H111" s="38"/>
      <c r="I111" s="180"/>
      <c r="J111" s="38"/>
      <c r="K111" s="38"/>
      <c r="L111" s="39"/>
      <c r="M111" s="181"/>
      <c r="N111" s="182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132</v>
      </c>
      <c r="AU111" s="19" t="s">
        <v>85</v>
      </c>
    </row>
    <row r="112" s="2" customFormat="1" ht="21.75" customHeight="1">
      <c r="A112" s="38"/>
      <c r="B112" s="164"/>
      <c r="C112" s="183" t="s">
        <v>195</v>
      </c>
      <c r="D112" s="183" t="s">
        <v>134</v>
      </c>
      <c r="E112" s="184" t="s">
        <v>275</v>
      </c>
      <c r="F112" s="185" t="s">
        <v>276</v>
      </c>
      <c r="G112" s="186" t="s">
        <v>152</v>
      </c>
      <c r="H112" s="187">
        <v>1</v>
      </c>
      <c r="I112" s="188"/>
      <c r="J112" s="189">
        <f>ROUND(I112*H112,2)</f>
        <v>0</v>
      </c>
      <c r="K112" s="185" t="s">
        <v>129</v>
      </c>
      <c r="L112" s="190"/>
      <c r="M112" s="191" t="s">
        <v>3</v>
      </c>
      <c r="N112" s="192" t="s">
        <v>46</v>
      </c>
      <c r="O112" s="72"/>
      <c r="P112" s="174">
        <f>O112*H112</f>
        <v>0</v>
      </c>
      <c r="Q112" s="174">
        <v>0.00122</v>
      </c>
      <c r="R112" s="174">
        <f>Q112*H112</f>
        <v>0.00122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137</v>
      </c>
      <c r="AT112" s="176" t="s">
        <v>134</v>
      </c>
      <c r="AU112" s="176" t="s">
        <v>85</v>
      </c>
      <c r="AY112" s="19" t="s">
        <v>122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83</v>
      </c>
      <c r="BK112" s="177">
        <f>ROUND(I112*H112,2)</f>
        <v>0</v>
      </c>
      <c r="BL112" s="19" t="s">
        <v>130</v>
      </c>
      <c r="BM112" s="176" t="s">
        <v>277</v>
      </c>
    </row>
    <row r="113" s="2" customFormat="1" ht="24.15" customHeight="1">
      <c r="A113" s="38"/>
      <c r="B113" s="164"/>
      <c r="C113" s="165" t="s">
        <v>200</v>
      </c>
      <c r="D113" s="165" t="s">
        <v>125</v>
      </c>
      <c r="E113" s="166" t="s">
        <v>205</v>
      </c>
      <c r="F113" s="167" t="s">
        <v>206</v>
      </c>
      <c r="G113" s="168" t="s">
        <v>128</v>
      </c>
      <c r="H113" s="169">
        <v>6</v>
      </c>
      <c r="I113" s="170"/>
      <c r="J113" s="171">
        <f>ROUND(I113*H113,2)</f>
        <v>0</v>
      </c>
      <c r="K113" s="167" t="s">
        <v>129</v>
      </c>
      <c r="L113" s="39"/>
      <c r="M113" s="172" t="s">
        <v>3</v>
      </c>
      <c r="N113" s="173" t="s">
        <v>46</v>
      </c>
      <c r="O113" s="72"/>
      <c r="P113" s="174">
        <f>O113*H113</f>
        <v>0</v>
      </c>
      <c r="Q113" s="174">
        <v>6.0000000000000002E-05</v>
      </c>
      <c r="R113" s="174">
        <f>Q113*H113</f>
        <v>0.00036000000000000002</v>
      </c>
      <c r="S113" s="174">
        <v>0</v>
      </c>
      <c r="T113" s="17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76" t="s">
        <v>130</v>
      </c>
      <c r="AT113" s="176" t="s">
        <v>125</v>
      </c>
      <c r="AU113" s="176" t="s">
        <v>85</v>
      </c>
      <c r="AY113" s="19" t="s">
        <v>122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9" t="s">
        <v>83</v>
      </c>
      <c r="BK113" s="177">
        <f>ROUND(I113*H113,2)</f>
        <v>0</v>
      </c>
      <c r="BL113" s="19" t="s">
        <v>130</v>
      </c>
      <c r="BM113" s="176" t="s">
        <v>278</v>
      </c>
    </row>
    <row r="114" s="2" customFormat="1">
      <c r="A114" s="38"/>
      <c r="B114" s="39"/>
      <c r="C114" s="38"/>
      <c r="D114" s="178" t="s">
        <v>132</v>
      </c>
      <c r="E114" s="38"/>
      <c r="F114" s="179" t="s">
        <v>208</v>
      </c>
      <c r="G114" s="38"/>
      <c r="H114" s="38"/>
      <c r="I114" s="180"/>
      <c r="J114" s="38"/>
      <c r="K114" s="38"/>
      <c r="L114" s="39"/>
      <c r="M114" s="181"/>
      <c r="N114" s="182"/>
      <c r="O114" s="72"/>
      <c r="P114" s="72"/>
      <c r="Q114" s="72"/>
      <c r="R114" s="72"/>
      <c r="S114" s="72"/>
      <c r="T114" s="73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9" t="s">
        <v>132</v>
      </c>
      <c r="AU114" s="19" t="s">
        <v>85</v>
      </c>
    </row>
    <row r="115" s="2" customFormat="1" ht="24.15" customHeight="1">
      <c r="A115" s="38"/>
      <c r="B115" s="164"/>
      <c r="C115" s="165" t="s">
        <v>204</v>
      </c>
      <c r="D115" s="165" t="s">
        <v>125</v>
      </c>
      <c r="E115" s="166" t="s">
        <v>209</v>
      </c>
      <c r="F115" s="167" t="s">
        <v>210</v>
      </c>
      <c r="G115" s="168" t="s">
        <v>144</v>
      </c>
      <c r="H115" s="169">
        <v>0.027</v>
      </c>
      <c r="I115" s="170"/>
      <c r="J115" s="171">
        <f>ROUND(I115*H115,2)</f>
        <v>0</v>
      </c>
      <c r="K115" s="167" t="s">
        <v>129</v>
      </c>
      <c r="L115" s="39"/>
      <c r="M115" s="172" t="s">
        <v>3</v>
      </c>
      <c r="N115" s="173" t="s">
        <v>46</v>
      </c>
      <c r="O115" s="72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6" t="s">
        <v>130</v>
      </c>
      <c r="AT115" s="176" t="s">
        <v>125</v>
      </c>
      <c r="AU115" s="176" t="s">
        <v>85</v>
      </c>
      <c r="AY115" s="19" t="s">
        <v>122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9" t="s">
        <v>83</v>
      </c>
      <c r="BK115" s="177">
        <f>ROUND(I115*H115,2)</f>
        <v>0</v>
      </c>
      <c r="BL115" s="19" t="s">
        <v>130</v>
      </c>
      <c r="BM115" s="176" t="s">
        <v>211</v>
      </c>
    </row>
    <row r="116" s="2" customFormat="1">
      <c r="A116" s="38"/>
      <c r="B116" s="39"/>
      <c r="C116" s="38"/>
      <c r="D116" s="178" t="s">
        <v>132</v>
      </c>
      <c r="E116" s="38"/>
      <c r="F116" s="179" t="s">
        <v>212</v>
      </c>
      <c r="G116" s="38"/>
      <c r="H116" s="38"/>
      <c r="I116" s="180"/>
      <c r="J116" s="38"/>
      <c r="K116" s="38"/>
      <c r="L116" s="39"/>
      <c r="M116" s="181"/>
      <c r="N116" s="182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132</v>
      </c>
      <c r="AU116" s="19" t="s">
        <v>85</v>
      </c>
    </row>
    <row r="117" s="12" customFormat="1" ht="22.8" customHeight="1">
      <c r="A117" s="12"/>
      <c r="B117" s="151"/>
      <c r="C117" s="12"/>
      <c r="D117" s="152" t="s">
        <v>74</v>
      </c>
      <c r="E117" s="162" t="s">
        <v>213</v>
      </c>
      <c r="F117" s="162" t="s">
        <v>214</v>
      </c>
      <c r="G117" s="12"/>
      <c r="H117" s="12"/>
      <c r="I117" s="154"/>
      <c r="J117" s="163">
        <f>BK117</f>
        <v>0</v>
      </c>
      <c r="K117" s="12"/>
      <c r="L117" s="151"/>
      <c r="M117" s="156"/>
      <c r="N117" s="157"/>
      <c r="O117" s="157"/>
      <c r="P117" s="158">
        <f>SUM(P118:P122)</f>
        <v>0</v>
      </c>
      <c r="Q117" s="157"/>
      <c r="R117" s="158">
        <f>SUM(R118:R122)</f>
        <v>0.0032799999999999999</v>
      </c>
      <c r="S117" s="157"/>
      <c r="T117" s="159">
        <f>SUM(T118:T122)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52" t="s">
        <v>85</v>
      </c>
      <c r="AT117" s="160" t="s">
        <v>74</v>
      </c>
      <c r="AU117" s="160" t="s">
        <v>83</v>
      </c>
      <c r="AY117" s="152" t="s">
        <v>122</v>
      </c>
      <c r="BK117" s="161">
        <f>SUM(BK118:BK122)</f>
        <v>0</v>
      </c>
    </row>
    <row r="118" s="2" customFormat="1" ht="24.15" customHeight="1">
      <c r="A118" s="38"/>
      <c r="B118" s="164"/>
      <c r="C118" s="165" t="s">
        <v>130</v>
      </c>
      <c r="D118" s="165" t="s">
        <v>125</v>
      </c>
      <c r="E118" s="166" t="s">
        <v>279</v>
      </c>
      <c r="F118" s="167" t="s">
        <v>280</v>
      </c>
      <c r="G118" s="168" t="s">
        <v>173</v>
      </c>
      <c r="H118" s="169">
        <v>1</v>
      </c>
      <c r="I118" s="170"/>
      <c r="J118" s="171">
        <f>ROUND(I118*H118,2)</f>
        <v>0</v>
      </c>
      <c r="K118" s="167" t="s">
        <v>129</v>
      </c>
      <c r="L118" s="39"/>
      <c r="M118" s="172" t="s">
        <v>3</v>
      </c>
      <c r="N118" s="173" t="s">
        <v>46</v>
      </c>
      <c r="O118" s="72"/>
      <c r="P118" s="174">
        <f>O118*H118</f>
        <v>0</v>
      </c>
      <c r="Q118" s="174">
        <v>0.0032799999999999999</v>
      </c>
      <c r="R118" s="174">
        <f>Q118*H118</f>
        <v>0.0032799999999999999</v>
      </c>
      <c r="S118" s="174">
        <v>0</v>
      </c>
      <c r="T118" s="17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6" t="s">
        <v>130</v>
      </c>
      <c r="AT118" s="176" t="s">
        <v>125</v>
      </c>
      <c r="AU118" s="176" t="s">
        <v>85</v>
      </c>
      <c r="AY118" s="19" t="s">
        <v>122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9" t="s">
        <v>83</v>
      </c>
      <c r="BK118" s="177">
        <f>ROUND(I118*H118,2)</f>
        <v>0</v>
      </c>
      <c r="BL118" s="19" t="s">
        <v>130</v>
      </c>
      <c r="BM118" s="176" t="s">
        <v>281</v>
      </c>
    </row>
    <row r="119" s="2" customFormat="1">
      <c r="A119" s="38"/>
      <c r="B119" s="39"/>
      <c r="C119" s="38"/>
      <c r="D119" s="178" t="s">
        <v>132</v>
      </c>
      <c r="E119" s="38"/>
      <c r="F119" s="179" t="s">
        <v>282</v>
      </c>
      <c r="G119" s="38"/>
      <c r="H119" s="38"/>
      <c r="I119" s="180"/>
      <c r="J119" s="38"/>
      <c r="K119" s="38"/>
      <c r="L119" s="39"/>
      <c r="M119" s="181"/>
      <c r="N119" s="182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132</v>
      </c>
      <c r="AU119" s="19" t="s">
        <v>85</v>
      </c>
    </row>
    <row r="120" s="2" customFormat="1">
      <c r="A120" s="38"/>
      <c r="B120" s="39"/>
      <c r="C120" s="38"/>
      <c r="D120" s="194" t="s">
        <v>220</v>
      </c>
      <c r="E120" s="38"/>
      <c r="F120" s="202" t="s">
        <v>283</v>
      </c>
      <c r="G120" s="38"/>
      <c r="H120" s="38"/>
      <c r="I120" s="180"/>
      <c r="J120" s="38"/>
      <c r="K120" s="38"/>
      <c r="L120" s="39"/>
      <c r="M120" s="181"/>
      <c r="N120" s="182"/>
      <c r="O120" s="72"/>
      <c r="P120" s="72"/>
      <c r="Q120" s="72"/>
      <c r="R120" s="72"/>
      <c r="S120" s="72"/>
      <c r="T120" s="73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220</v>
      </c>
      <c r="AU120" s="19" t="s">
        <v>85</v>
      </c>
    </row>
    <row r="121" s="2" customFormat="1" ht="24.15" customHeight="1">
      <c r="A121" s="38"/>
      <c r="B121" s="164"/>
      <c r="C121" s="165" t="s">
        <v>215</v>
      </c>
      <c r="D121" s="165" t="s">
        <v>125</v>
      </c>
      <c r="E121" s="166" t="s">
        <v>223</v>
      </c>
      <c r="F121" s="167" t="s">
        <v>224</v>
      </c>
      <c r="G121" s="168" t="s">
        <v>144</v>
      </c>
      <c r="H121" s="169">
        <v>0.0030000000000000001</v>
      </c>
      <c r="I121" s="170"/>
      <c r="J121" s="171">
        <f>ROUND(I121*H121,2)</f>
        <v>0</v>
      </c>
      <c r="K121" s="167" t="s">
        <v>129</v>
      </c>
      <c r="L121" s="39"/>
      <c r="M121" s="172" t="s">
        <v>3</v>
      </c>
      <c r="N121" s="173" t="s">
        <v>46</v>
      </c>
      <c r="O121" s="72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76" t="s">
        <v>130</v>
      </c>
      <c r="AT121" s="176" t="s">
        <v>125</v>
      </c>
      <c r="AU121" s="176" t="s">
        <v>85</v>
      </c>
      <c r="AY121" s="19" t="s">
        <v>122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9" t="s">
        <v>83</v>
      </c>
      <c r="BK121" s="177">
        <f>ROUND(I121*H121,2)</f>
        <v>0</v>
      </c>
      <c r="BL121" s="19" t="s">
        <v>130</v>
      </c>
      <c r="BM121" s="176" t="s">
        <v>225</v>
      </c>
    </row>
    <row r="122" s="2" customFormat="1">
      <c r="A122" s="38"/>
      <c r="B122" s="39"/>
      <c r="C122" s="38"/>
      <c r="D122" s="178" t="s">
        <v>132</v>
      </c>
      <c r="E122" s="38"/>
      <c r="F122" s="179" t="s">
        <v>226</v>
      </c>
      <c r="G122" s="38"/>
      <c r="H122" s="38"/>
      <c r="I122" s="180"/>
      <c r="J122" s="38"/>
      <c r="K122" s="38"/>
      <c r="L122" s="39"/>
      <c r="M122" s="181"/>
      <c r="N122" s="182"/>
      <c r="O122" s="72"/>
      <c r="P122" s="72"/>
      <c r="Q122" s="72"/>
      <c r="R122" s="72"/>
      <c r="S122" s="72"/>
      <c r="T122" s="73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132</v>
      </c>
      <c r="AU122" s="19" t="s">
        <v>85</v>
      </c>
    </row>
    <row r="123" s="12" customFormat="1" ht="25.92" customHeight="1">
      <c r="A123" s="12"/>
      <c r="B123" s="151"/>
      <c r="C123" s="12"/>
      <c r="D123" s="152" t="s">
        <v>74</v>
      </c>
      <c r="E123" s="153" t="s">
        <v>227</v>
      </c>
      <c r="F123" s="153" t="s">
        <v>228</v>
      </c>
      <c r="G123" s="12"/>
      <c r="H123" s="12"/>
      <c r="I123" s="154"/>
      <c r="J123" s="155">
        <f>BK123</f>
        <v>0</v>
      </c>
      <c r="K123" s="12"/>
      <c r="L123" s="151"/>
      <c r="M123" s="156"/>
      <c r="N123" s="157"/>
      <c r="O123" s="157"/>
      <c r="P123" s="158">
        <f>SUM(P124:P129)</f>
        <v>0</v>
      </c>
      <c r="Q123" s="157"/>
      <c r="R123" s="158">
        <f>SUM(R124:R129)</f>
        <v>0</v>
      </c>
      <c r="S123" s="157"/>
      <c r="T123" s="159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2" t="s">
        <v>149</v>
      </c>
      <c r="AT123" s="160" t="s">
        <v>74</v>
      </c>
      <c r="AU123" s="160" t="s">
        <v>75</v>
      </c>
      <c r="AY123" s="152" t="s">
        <v>122</v>
      </c>
      <c r="BK123" s="161">
        <f>SUM(BK124:BK129)</f>
        <v>0</v>
      </c>
    </row>
    <row r="124" s="2" customFormat="1" ht="49.05" customHeight="1">
      <c r="A124" s="38"/>
      <c r="B124" s="164"/>
      <c r="C124" s="165" t="s">
        <v>222</v>
      </c>
      <c r="D124" s="165" t="s">
        <v>125</v>
      </c>
      <c r="E124" s="166" t="s">
        <v>230</v>
      </c>
      <c r="F124" s="167" t="s">
        <v>231</v>
      </c>
      <c r="G124" s="168" t="s">
        <v>232</v>
      </c>
      <c r="H124" s="169">
        <v>32</v>
      </c>
      <c r="I124" s="170"/>
      <c r="J124" s="171">
        <f>ROUND(I124*H124,2)</f>
        <v>0</v>
      </c>
      <c r="K124" s="167" t="s">
        <v>129</v>
      </c>
      <c r="L124" s="39"/>
      <c r="M124" s="172" t="s">
        <v>3</v>
      </c>
      <c r="N124" s="173" t="s">
        <v>46</v>
      </c>
      <c r="O124" s="72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76" t="s">
        <v>233</v>
      </c>
      <c r="AT124" s="176" t="s">
        <v>125</v>
      </c>
      <c r="AU124" s="176" t="s">
        <v>83</v>
      </c>
      <c r="AY124" s="19" t="s">
        <v>122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9" t="s">
        <v>83</v>
      </c>
      <c r="BK124" s="177">
        <f>ROUND(I124*H124,2)</f>
        <v>0</v>
      </c>
      <c r="BL124" s="19" t="s">
        <v>233</v>
      </c>
      <c r="BM124" s="176" t="s">
        <v>234</v>
      </c>
    </row>
    <row r="125" s="2" customFormat="1">
      <c r="A125" s="38"/>
      <c r="B125" s="39"/>
      <c r="C125" s="38"/>
      <c r="D125" s="178" t="s">
        <v>132</v>
      </c>
      <c r="E125" s="38"/>
      <c r="F125" s="179" t="s">
        <v>235</v>
      </c>
      <c r="G125" s="38"/>
      <c r="H125" s="38"/>
      <c r="I125" s="180"/>
      <c r="J125" s="38"/>
      <c r="K125" s="38"/>
      <c r="L125" s="39"/>
      <c r="M125" s="181"/>
      <c r="N125" s="182"/>
      <c r="O125" s="72"/>
      <c r="P125" s="72"/>
      <c r="Q125" s="72"/>
      <c r="R125" s="72"/>
      <c r="S125" s="72"/>
      <c r="T125" s="7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132</v>
      </c>
      <c r="AU125" s="19" t="s">
        <v>83</v>
      </c>
    </row>
    <row r="126" s="13" customFormat="1">
      <c r="A126" s="13"/>
      <c r="B126" s="193"/>
      <c r="C126" s="13"/>
      <c r="D126" s="194" t="s">
        <v>139</v>
      </c>
      <c r="E126" s="201" t="s">
        <v>3</v>
      </c>
      <c r="F126" s="195" t="s">
        <v>236</v>
      </c>
      <c r="G126" s="13"/>
      <c r="H126" s="196">
        <v>32</v>
      </c>
      <c r="I126" s="197"/>
      <c r="J126" s="13"/>
      <c r="K126" s="13"/>
      <c r="L126" s="193"/>
      <c r="M126" s="198"/>
      <c r="N126" s="199"/>
      <c r="O126" s="199"/>
      <c r="P126" s="199"/>
      <c r="Q126" s="199"/>
      <c r="R126" s="199"/>
      <c r="S126" s="199"/>
      <c r="T126" s="20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01" t="s">
        <v>139</v>
      </c>
      <c r="AU126" s="201" t="s">
        <v>83</v>
      </c>
      <c r="AV126" s="13" t="s">
        <v>85</v>
      </c>
      <c r="AW126" s="13" t="s">
        <v>37</v>
      </c>
      <c r="AX126" s="13" t="s">
        <v>75</v>
      </c>
      <c r="AY126" s="201" t="s">
        <v>122</v>
      </c>
    </row>
    <row r="127" s="14" customFormat="1">
      <c r="A127" s="14"/>
      <c r="B127" s="203"/>
      <c r="C127" s="14"/>
      <c r="D127" s="194" t="s">
        <v>139</v>
      </c>
      <c r="E127" s="204" t="s">
        <v>3</v>
      </c>
      <c r="F127" s="205" t="s">
        <v>237</v>
      </c>
      <c r="G127" s="14"/>
      <c r="H127" s="206">
        <v>32</v>
      </c>
      <c r="I127" s="207"/>
      <c r="J127" s="14"/>
      <c r="K127" s="14"/>
      <c r="L127" s="203"/>
      <c r="M127" s="208"/>
      <c r="N127" s="209"/>
      <c r="O127" s="209"/>
      <c r="P127" s="209"/>
      <c r="Q127" s="209"/>
      <c r="R127" s="209"/>
      <c r="S127" s="209"/>
      <c r="T127" s="21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04" t="s">
        <v>139</v>
      </c>
      <c r="AU127" s="204" t="s">
        <v>83</v>
      </c>
      <c r="AV127" s="14" t="s">
        <v>149</v>
      </c>
      <c r="AW127" s="14" t="s">
        <v>37</v>
      </c>
      <c r="AX127" s="14" t="s">
        <v>83</v>
      </c>
      <c r="AY127" s="204" t="s">
        <v>122</v>
      </c>
    </row>
    <row r="128" s="2" customFormat="1" ht="24.15" customHeight="1">
      <c r="A128" s="38"/>
      <c r="B128" s="164"/>
      <c r="C128" s="165" t="s">
        <v>229</v>
      </c>
      <c r="D128" s="165" t="s">
        <v>125</v>
      </c>
      <c r="E128" s="166" t="s">
        <v>239</v>
      </c>
      <c r="F128" s="167" t="s">
        <v>240</v>
      </c>
      <c r="G128" s="168" t="s">
        <v>232</v>
      </c>
      <c r="H128" s="169">
        <v>0</v>
      </c>
      <c r="I128" s="170"/>
      <c r="J128" s="171">
        <f>ROUND(I128*H128,2)</f>
        <v>0</v>
      </c>
      <c r="K128" s="167" t="s">
        <v>129</v>
      </c>
      <c r="L128" s="39"/>
      <c r="M128" s="172" t="s">
        <v>3</v>
      </c>
      <c r="N128" s="173" t="s">
        <v>46</v>
      </c>
      <c r="O128" s="72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76" t="s">
        <v>233</v>
      </c>
      <c r="AT128" s="176" t="s">
        <v>125</v>
      </c>
      <c r="AU128" s="176" t="s">
        <v>83</v>
      </c>
      <c r="AY128" s="19" t="s">
        <v>122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9" t="s">
        <v>83</v>
      </c>
      <c r="BK128" s="177">
        <f>ROUND(I128*H128,2)</f>
        <v>0</v>
      </c>
      <c r="BL128" s="19" t="s">
        <v>233</v>
      </c>
      <c r="BM128" s="176" t="s">
        <v>284</v>
      </c>
    </row>
    <row r="129" s="2" customFormat="1">
      <c r="A129" s="38"/>
      <c r="B129" s="39"/>
      <c r="C129" s="38"/>
      <c r="D129" s="178" t="s">
        <v>132</v>
      </c>
      <c r="E129" s="38"/>
      <c r="F129" s="179" t="s">
        <v>242</v>
      </c>
      <c r="G129" s="38"/>
      <c r="H129" s="38"/>
      <c r="I129" s="180"/>
      <c r="J129" s="38"/>
      <c r="K129" s="38"/>
      <c r="L129" s="39"/>
      <c r="M129" s="211"/>
      <c r="N129" s="212"/>
      <c r="O129" s="213"/>
      <c r="P129" s="213"/>
      <c r="Q129" s="213"/>
      <c r="R129" s="213"/>
      <c r="S129" s="213"/>
      <c r="T129" s="214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132</v>
      </c>
      <c r="AU129" s="19" t="s">
        <v>83</v>
      </c>
    </row>
    <row r="130" s="2" customFormat="1" ht="6.96" customHeight="1">
      <c r="A130" s="38"/>
      <c r="B130" s="55"/>
      <c r="C130" s="56"/>
      <c r="D130" s="56"/>
      <c r="E130" s="56"/>
      <c r="F130" s="56"/>
      <c r="G130" s="56"/>
      <c r="H130" s="56"/>
      <c r="I130" s="56"/>
      <c r="J130" s="56"/>
      <c r="K130" s="56"/>
      <c r="L130" s="39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autoFilter ref="C83:K12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713463211"/>
    <hyperlink ref="F92" r:id="rId2" display="https://podminky.urs.cz/item/CS_URS_2025_02/998713121"/>
    <hyperlink ref="F95" r:id="rId3" display="https://podminky.urs.cz/item/CS_URS_2025_02/722171916"/>
    <hyperlink ref="F97" r:id="rId4" display="https://podminky.urs.cz/item/CS_URS_2025_02/722173916"/>
    <hyperlink ref="F99" r:id="rId5" display="https://podminky.urs.cz/item/CS_URS_2025_02/722174026"/>
    <hyperlink ref="F101" r:id="rId6" display="https://podminky.urs.cz/item/CS_URS_2025_02/722179191"/>
    <hyperlink ref="F103" r:id="rId7" display="https://podminky.urs.cz/item/CS_URS_2025_02/722179193"/>
    <hyperlink ref="F105" r:id="rId8" display="https://podminky.urs.cz/item/CS_URS_2025_02/722190901"/>
    <hyperlink ref="F107" r:id="rId9" display="https://podminky.urs.cz/item/CS_URS_2025_02/722231075"/>
    <hyperlink ref="F109" r:id="rId10" display="https://podminky.urs.cz/item/CS_URS_2025_02/722232046"/>
    <hyperlink ref="F111" r:id="rId11" display="https://podminky.urs.cz/item/CS_URS_2025_02/722239104"/>
    <hyperlink ref="F114" r:id="rId12" display="https://podminky.urs.cz/item/CS_URS_2025_02/722290249"/>
    <hyperlink ref="F116" r:id="rId13" display="https://podminky.urs.cz/item/CS_URS_2025_02/998722111"/>
    <hyperlink ref="F119" r:id="rId14" display="https://podminky.urs.cz/item/CS_URS_2025_02/732421203"/>
    <hyperlink ref="F122" r:id="rId15" display="https://podminky.urs.cz/item/CS_URS_2025_02/998732111"/>
    <hyperlink ref="F125" r:id="rId16" display="https://podminky.urs.cz/item/CS_URS_2025_02/HZS2212"/>
    <hyperlink ref="F129" r:id="rId17" display="https://podminky.urs.cz/item/CS_URS_2025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95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Úprava ohřevu TV stávajících předávacích stanic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96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285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11. 8. 2025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30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31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33</v>
      </c>
      <c r="E20" s="38"/>
      <c r="F20" s="38"/>
      <c r="G20" s="38"/>
      <c r="H20" s="38"/>
      <c r="I20" s="32" t="s">
        <v>26</v>
      </c>
      <c r="J20" s="27" t="s">
        <v>34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35</v>
      </c>
      <c r="F21" s="38"/>
      <c r="G21" s="38"/>
      <c r="H21" s="38"/>
      <c r="I21" s="32" t="s">
        <v>29</v>
      </c>
      <c r="J21" s="27" t="s">
        <v>36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38</v>
      </c>
      <c r="E23" s="38"/>
      <c r="F23" s="38"/>
      <c r="G23" s="38"/>
      <c r="H23" s="38"/>
      <c r="I23" s="32" t="s">
        <v>26</v>
      </c>
      <c r="J23" s="27" t="s">
        <v>34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29</v>
      </c>
      <c r="J24" s="27" t="s">
        <v>36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39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41</v>
      </c>
      <c r="E30" s="38"/>
      <c r="F30" s="38"/>
      <c r="G30" s="38"/>
      <c r="H30" s="38"/>
      <c r="I30" s="38"/>
      <c r="J30" s="90">
        <f>ROUND(J84,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43</v>
      </c>
      <c r="G32" s="38"/>
      <c r="H32" s="38"/>
      <c r="I32" s="43" t="s">
        <v>42</v>
      </c>
      <c r="J32" s="43" t="s">
        <v>44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45</v>
      </c>
      <c r="E33" s="32" t="s">
        <v>46</v>
      </c>
      <c r="F33" s="122">
        <f>ROUND((SUM(BE84:BE131)),  2)</f>
        <v>0</v>
      </c>
      <c r="G33" s="38"/>
      <c r="H33" s="38"/>
      <c r="I33" s="123">
        <v>0.20999999999999999</v>
      </c>
      <c r="J33" s="122">
        <f>ROUND(((SUM(BE84:BE131))*I33),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47</v>
      </c>
      <c r="F34" s="122">
        <f>ROUND((SUM(BF84:BF131)),  2)</f>
        <v>0</v>
      </c>
      <c r="G34" s="38"/>
      <c r="H34" s="38"/>
      <c r="I34" s="123">
        <v>0.12</v>
      </c>
      <c r="J34" s="122">
        <f>ROUND(((SUM(BF84:BF131))*I34),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48</v>
      </c>
      <c r="F35" s="122">
        <f>ROUND((SUM(BG84:BG131)),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49</v>
      </c>
      <c r="F36" s="122">
        <f>ROUND((SUM(BH84:BH131)),  2)</f>
        <v>0</v>
      </c>
      <c r="G36" s="38"/>
      <c r="H36" s="38"/>
      <c r="I36" s="123">
        <v>0.12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50</v>
      </c>
      <c r="F37" s="122">
        <f>ROUND((SUM(BI84:BI131)),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51</v>
      </c>
      <c r="E39" s="76"/>
      <c r="F39" s="76"/>
      <c r="G39" s="126" t="s">
        <v>52</v>
      </c>
      <c r="H39" s="127" t="s">
        <v>53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Úprava ohřevu TV stávajících předávacích stanic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03 - předávací stanice COS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736 01 Havířov, Nemocnice Havířov, p. o.</v>
      </c>
      <c r="G52" s="38"/>
      <c r="H52" s="38"/>
      <c r="I52" s="32" t="s">
        <v>23</v>
      </c>
      <c r="J52" s="64" t="str">
        <f>IF(J12="","",J12)</f>
        <v>11. 8. 2025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Nemocnice Havířov,p.o.</v>
      </c>
      <c r="G54" s="38"/>
      <c r="H54" s="38"/>
      <c r="I54" s="32" t="s">
        <v>33</v>
      </c>
      <c r="J54" s="36" t="str">
        <f>E21</f>
        <v>Amun Pro s.r.o.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38"/>
      <c r="E55" s="38"/>
      <c r="F55" s="27" t="str">
        <f>IF(E18="","",E18)</f>
        <v>Vyplň údaj</v>
      </c>
      <c r="G55" s="38"/>
      <c r="H55" s="38"/>
      <c r="I55" s="32" t="s">
        <v>38</v>
      </c>
      <c r="J55" s="36" t="str">
        <f>E24</f>
        <v>Amun Pro s.r.o.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99</v>
      </c>
      <c r="D57" s="124"/>
      <c r="E57" s="124"/>
      <c r="F57" s="124"/>
      <c r="G57" s="124"/>
      <c r="H57" s="124"/>
      <c r="I57" s="124"/>
      <c r="J57" s="131" t="s">
        <v>100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73</v>
      </c>
      <c r="D59" s="38"/>
      <c r="E59" s="38"/>
      <c r="F59" s="38"/>
      <c r="G59" s="38"/>
      <c r="H59" s="38"/>
      <c r="I59" s="38"/>
      <c r="J59" s="90">
        <f>J84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101</v>
      </c>
    </row>
    <row r="60" s="9" customFormat="1" ht="24.96" customHeight="1">
      <c r="A60" s="9"/>
      <c r="B60" s="133"/>
      <c r="C60" s="9"/>
      <c r="D60" s="134" t="s">
        <v>102</v>
      </c>
      <c r="E60" s="135"/>
      <c r="F60" s="135"/>
      <c r="G60" s="135"/>
      <c r="H60" s="135"/>
      <c r="I60" s="135"/>
      <c r="J60" s="136">
        <f>J85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103</v>
      </c>
      <c r="E61" s="139"/>
      <c r="F61" s="139"/>
      <c r="G61" s="139"/>
      <c r="H61" s="139"/>
      <c r="I61" s="139"/>
      <c r="J61" s="140">
        <f>J86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104</v>
      </c>
      <c r="E62" s="139"/>
      <c r="F62" s="139"/>
      <c r="G62" s="139"/>
      <c r="H62" s="139"/>
      <c r="I62" s="139"/>
      <c r="J62" s="140">
        <f>J93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105</v>
      </c>
      <c r="E63" s="139"/>
      <c r="F63" s="139"/>
      <c r="G63" s="139"/>
      <c r="H63" s="139"/>
      <c r="I63" s="139"/>
      <c r="J63" s="140">
        <f>J119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33"/>
      <c r="C64" s="9"/>
      <c r="D64" s="134" t="s">
        <v>106</v>
      </c>
      <c r="E64" s="135"/>
      <c r="F64" s="135"/>
      <c r="G64" s="135"/>
      <c r="H64" s="135"/>
      <c r="I64" s="135"/>
      <c r="J64" s="136">
        <f>J125</f>
        <v>0</v>
      </c>
      <c r="K64" s="9"/>
      <c r="L64" s="13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1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107</v>
      </c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17</v>
      </c>
      <c r="D73" s="38"/>
      <c r="E73" s="38"/>
      <c r="F73" s="38"/>
      <c r="G73" s="38"/>
      <c r="H73" s="38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38"/>
      <c r="D74" s="38"/>
      <c r="E74" s="115" t="str">
        <f>E7</f>
        <v>Úprava ohřevu TV stávajících předávacích stanic</v>
      </c>
      <c r="F74" s="32"/>
      <c r="G74" s="32"/>
      <c r="H74" s="32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96</v>
      </c>
      <c r="D75" s="38"/>
      <c r="E75" s="38"/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38"/>
      <c r="D76" s="38"/>
      <c r="E76" s="62" t="str">
        <f>E9</f>
        <v>03 - předávací stanice COS</v>
      </c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38"/>
      <c r="E78" s="38"/>
      <c r="F78" s="27" t="str">
        <f>F12</f>
        <v>736 01 Havířov, Nemocnice Havířov, p. o.</v>
      </c>
      <c r="G78" s="38"/>
      <c r="H78" s="38"/>
      <c r="I78" s="32" t="s">
        <v>23</v>
      </c>
      <c r="J78" s="64" t="str">
        <f>IF(J12="","",J12)</f>
        <v>11. 8. 2025</v>
      </c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38"/>
      <c r="E80" s="38"/>
      <c r="F80" s="27" t="str">
        <f>E15</f>
        <v>Nemocnice Havířov,p.o.</v>
      </c>
      <c r="G80" s="38"/>
      <c r="H80" s="38"/>
      <c r="I80" s="32" t="s">
        <v>33</v>
      </c>
      <c r="J80" s="36" t="str">
        <f>E21</f>
        <v>Amun Pro s.r.o.</v>
      </c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38"/>
      <c r="E81" s="38"/>
      <c r="F81" s="27" t="str">
        <f>IF(E18="","",E18)</f>
        <v>Vyplň údaj</v>
      </c>
      <c r="G81" s="38"/>
      <c r="H81" s="38"/>
      <c r="I81" s="32" t="s">
        <v>38</v>
      </c>
      <c r="J81" s="36" t="str">
        <f>E24</f>
        <v>Amun Pro s.r.o.</v>
      </c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41"/>
      <c r="B83" s="142"/>
      <c r="C83" s="143" t="s">
        <v>108</v>
      </c>
      <c r="D83" s="144" t="s">
        <v>60</v>
      </c>
      <c r="E83" s="144" t="s">
        <v>56</v>
      </c>
      <c r="F83" s="144" t="s">
        <v>57</v>
      </c>
      <c r="G83" s="144" t="s">
        <v>109</v>
      </c>
      <c r="H83" s="144" t="s">
        <v>110</v>
      </c>
      <c r="I83" s="144" t="s">
        <v>111</v>
      </c>
      <c r="J83" s="144" t="s">
        <v>100</v>
      </c>
      <c r="K83" s="145" t="s">
        <v>112</v>
      </c>
      <c r="L83" s="146"/>
      <c r="M83" s="80" t="s">
        <v>3</v>
      </c>
      <c r="N83" s="81" t="s">
        <v>45</v>
      </c>
      <c r="O83" s="81" t="s">
        <v>113</v>
      </c>
      <c r="P83" s="81" t="s">
        <v>114</v>
      </c>
      <c r="Q83" s="81" t="s">
        <v>115</v>
      </c>
      <c r="R83" s="81" t="s">
        <v>116</v>
      </c>
      <c r="S83" s="81" t="s">
        <v>117</v>
      </c>
      <c r="T83" s="82" t="s">
        <v>118</v>
      </c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="2" customFormat="1" ht="22.8" customHeight="1">
      <c r="A84" s="38"/>
      <c r="B84" s="39"/>
      <c r="C84" s="87" t="s">
        <v>119</v>
      </c>
      <c r="D84" s="38"/>
      <c r="E84" s="38"/>
      <c r="F84" s="38"/>
      <c r="G84" s="38"/>
      <c r="H84" s="38"/>
      <c r="I84" s="38"/>
      <c r="J84" s="147">
        <f>BK84</f>
        <v>0</v>
      </c>
      <c r="K84" s="38"/>
      <c r="L84" s="39"/>
      <c r="M84" s="83"/>
      <c r="N84" s="68"/>
      <c r="O84" s="84"/>
      <c r="P84" s="148">
        <f>P85+P125</f>
        <v>0</v>
      </c>
      <c r="Q84" s="84"/>
      <c r="R84" s="148">
        <f>R85+R125</f>
        <v>0.045394000000000004</v>
      </c>
      <c r="S84" s="84"/>
      <c r="T84" s="149">
        <f>T85+T125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9" t="s">
        <v>74</v>
      </c>
      <c r="AU84" s="19" t="s">
        <v>101</v>
      </c>
      <c r="BK84" s="150">
        <f>BK85+BK125</f>
        <v>0</v>
      </c>
    </row>
    <row r="85" s="12" customFormat="1" ht="25.92" customHeight="1">
      <c r="A85" s="12"/>
      <c r="B85" s="151"/>
      <c r="C85" s="12"/>
      <c r="D85" s="152" t="s">
        <v>74</v>
      </c>
      <c r="E85" s="153" t="s">
        <v>120</v>
      </c>
      <c r="F85" s="153" t="s">
        <v>121</v>
      </c>
      <c r="G85" s="12"/>
      <c r="H85" s="12"/>
      <c r="I85" s="154"/>
      <c r="J85" s="155">
        <f>BK85</f>
        <v>0</v>
      </c>
      <c r="K85" s="12"/>
      <c r="L85" s="151"/>
      <c r="M85" s="156"/>
      <c r="N85" s="157"/>
      <c r="O85" s="157"/>
      <c r="P85" s="158">
        <f>P86+P93+P119</f>
        <v>0</v>
      </c>
      <c r="Q85" s="157"/>
      <c r="R85" s="158">
        <f>R86+R93+R119</f>
        <v>0.045394000000000004</v>
      </c>
      <c r="S85" s="157"/>
      <c r="T85" s="159">
        <f>T86+T93+T119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2" t="s">
        <v>85</v>
      </c>
      <c r="AT85" s="160" t="s">
        <v>74</v>
      </c>
      <c r="AU85" s="160" t="s">
        <v>75</v>
      </c>
      <c r="AY85" s="152" t="s">
        <v>122</v>
      </c>
      <c r="BK85" s="161">
        <f>BK86+BK93+BK119</f>
        <v>0</v>
      </c>
    </row>
    <row r="86" s="12" customFormat="1" ht="22.8" customHeight="1">
      <c r="A86" s="12"/>
      <c r="B86" s="151"/>
      <c r="C86" s="12"/>
      <c r="D86" s="152" t="s">
        <v>74</v>
      </c>
      <c r="E86" s="162" t="s">
        <v>123</v>
      </c>
      <c r="F86" s="162" t="s">
        <v>124</v>
      </c>
      <c r="G86" s="12"/>
      <c r="H86" s="12"/>
      <c r="I86" s="154"/>
      <c r="J86" s="163">
        <f>BK86</f>
        <v>0</v>
      </c>
      <c r="K86" s="12"/>
      <c r="L86" s="151"/>
      <c r="M86" s="156"/>
      <c r="N86" s="157"/>
      <c r="O86" s="157"/>
      <c r="P86" s="158">
        <f>SUM(P87:P92)</f>
        <v>0</v>
      </c>
      <c r="Q86" s="157"/>
      <c r="R86" s="158">
        <f>SUM(R87:R92)</f>
        <v>0.0087007999999999999</v>
      </c>
      <c r="S86" s="157"/>
      <c r="T86" s="159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2" t="s">
        <v>85</v>
      </c>
      <c r="AT86" s="160" t="s">
        <v>74</v>
      </c>
      <c r="AU86" s="160" t="s">
        <v>83</v>
      </c>
      <c r="AY86" s="152" t="s">
        <v>122</v>
      </c>
      <c r="BK86" s="161">
        <f>SUM(BK87:BK92)</f>
        <v>0</v>
      </c>
    </row>
    <row r="87" s="2" customFormat="1" ht="37.8" customHeight="1">
      <c r="A87" s="38"/>
      <c r="B87" s="164"/>
      <c r="C87" s="165" t="s">
        <v>83</v>
      </c>
      <c r="D87" s="165" t="s">
        <v>125</v>
      </c>
      <c r="E87" s="166" t="s">
        <v>244</v>
      </c>
      <c r="F87" s="167" t="s">
        <v>245</v>
      </c>
      <c r="G87" s="168" t="s">
        <v>128</v>
      </c>
      <c r="H87" s="169">
        <v>8</v>
      </c>
      <c r="I87" s="170"/>
      <c r="J87" s="171">
        <f>ROUND(I87*H87,2)</f>
        <v>0</v>
      </c>
      <c r="K87" s="167" t="s">
        <v>129</v>
      </c>
      <c r="L87" s="39"/>
      <c r="M87" s="172" t="s">
        <v>3</v>
      </c>
      <c r="N87" s="173" t="s">
        <v>46</v>
      </c>
      <c r="O87" s="72"/>
      <c r="P87" s="174">
        <f>O87*H87</f>
        <v>0</v>
      </c>
      <c r="Q87" s="174">
        <v>0.00019000000000000001</v>
      </c>
      <c r="R87" s="174">
        <f>Q87*H87</f>
        <v>0.0015200000000000001</v>
      </c>
      <c r="S87" s="174">
        <v>0</v>
      </c>
      <c r="T87" s="17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76" t="s">
        <v>130</v>
      </c>
      <c r="AT87" s="176" t="s">
        <v>125</v>
      </c>
      <c r="AU87" s="176" t="s">
        <v>85</v>
      </c>
      <c r="AY87" s="19" t="s">
        <v>122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9" t="s">
        <v>83</v>
      </c>
      <c r="BK87" s="177">
        <f>ROUND(I87*H87,2)</f>
        <v>0</v>
      </c>
      <c r="BL87" s="19" t="s">
        <v>130</v>
      </c>
      <c r="BM87" s="176" t="s">
        <v>246</v>
      </c>
    </row>
    <row r="88" s="2" customFormat="1">
      <c r="A88" s="38"/>
      <c r="B88" s="39"/>
      <c r="C88" s="38"/>
      <c r="D88" s="178" t="s">
        <v>132</v>
      </c>
      <c r="E88" s="38"/>
      <c r="F88" s="179" t="s">
        <v>247</v>
      </c>
      <c r="G88" s="38"/>
      <c r="H88" s="38"/>
      <c r="I88" s="180"/>
      <c r="J88" s="38"/>
      <c r="K88" s="38"/>
      <c r="L88" s="39"/>
      <c r="M88" s="181"/>
      <c r="N88" s="182"/>
      <c r="O88" s="72"/>
      <c r="P88" s="72"/>
      <c r="Q88" s="72"/>
      <c r="R88" s="72"/>
      <c r="S88" s="72"/>
      <c r="T88" s="73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9" t="s">
        <v>132</v>
      </c>
      <c r="AU88" s="19" t="s">
        <v>85</v>
      </c>
    </row>
    <row r="89" s="2" customFormat="1" ht="16.5" customHeight="1">
      <c r="A89" s="38"/>
      <c r="B89" s="164"/>
      <c r="C89" s="183" t="s">
        <v>85</v>
      </c>
      <c r="D89" s="183" t="s">
        <v>134</v>
      </c>
      <c r="E89" s="184" t="s">
        <v>286</v>
      </c>
      <c r="F89" s="185" t="s">
        <v>287</v>
      </c>
      <c r="G89" s="186" t="s">
        <v>128</v>
      </c>
      <c r="H89" s="187">
        <v>8.1600000000000001</v>
      </c>
      <c r="I89" s="188"/>
      <c r="J89" s="189">
        <f>ROUND(I89*H89,2)</f>
        <v>0</v>
      </c>
      <c r="K89" s="185" t="s">
        <v>129</v>
      </c>
      <c r="L89" s="190"/>
      <c r="M89" s="191" t="s">
        <v>3</v>
      </c>
      <c r="N89" s="192" t="s">
        <v>46</v>
      </c>
      <c r="O89" s="72"/>
      <c r="P89" s="174">
        <f>O89*H89</f>
        <v>0</v>
      </c>
      <c r="Q89" s="174">
        <v>0.00088000000000000003</v>
      </c>
      <c r="R89" s="174">
        <f>Q89*H89</f>
        <v>0.0071808000000000002</v>
      </c>
      <c r="S89" s="174">
        <v>0</v>
      </c>
      <c r="T89" s="17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76" t="s">
        <v>137</v>
      </c>
      <c r="AT89" s="176" t="s">
        <v>134</v>
      </c>
      <c r="AU89" s="176" t="s">
        <v>85</v>
      </c>
      <c r="AY89" s="19" t="s">
        <v>122</v>
      </c>
      <c r="BE89" s="177">
        <f>IF(N89="základní",J89,0)</f>
        <v>0</v>
      </c>
      <c r="BF89" s="177">
        <f>IF(N89="snížená",J89,0)</f>
        <v>0</v>
      </c>
      <c r="BG89" s="177">
        <f>IF(N89="zákl. přenesená",J89,0)</f>
        <v>0</v>
      </c>
      <c r="BH89" s="177">
        <f>IF(N89="sníž. přenesená",J89,0)</f>
        <v>0</v>
      </c>
      <c r="BI89" s="177">
        <f>IF(N89="nulová",J89,0)</f>
        <v>0</v>
      </c>
      <c r="BJ89" s="19" t="s">
        <v>83</v>
      </c>
      <c r="BK89" s="177">
        <f>ROUND(I89*H89,2)</f>
        <v>0</v>
      </c>
      <c r="BL89" s="19" t="s">
        <v>130</v>
      </c>
      <c r="BM89" s="176" t="s">
        <v>288</v>
      </c>
    </row>
    <row r="90" s="13" customFormat="1">
      <c r="A90" s="13"/>
      <c r="B90" s="193"/>
      <c r="C90" s="13"/>
      <c r="D90" s="194" t="s">
        <v>139</v>
      </c>
      <c r="E90" s="13"/>
      <c r="F90" s="195" t="s">
        <v>289</v>
      </c>
      <c r="G90" s="13"/>
      <c r="H90" s="196">
        <v>8.1600000000000001</v>
      </c>
      <c r="I90" s="197"/>
      <c r="J90" s="13"/>
      <c r="K90" s="13"/>
      <c r="L90" s="193"/>
      <c r="M90" s="198"/>
      <c r="N90" s="199"/>
      <c r="O90" s="199"/>
      <c r="P90" s="199"/>
      <c r="Q90" s="199"/>
      <c r="R90" s="199"/>
      <c r="S90" s="199"/>
      <c r="T90" s="20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01" t="s">
        <v>139</v>
      </c>
      <c r="AU90" s="201" t="s">
        <v>85</v>
      </c>
      <c r="AV90" s="13" t="s">
        <v>85</v>
      </c>
      <c r="AW90" s="13" t="s">
        <v>4</v>
      </c>
      <c r="AX90" s="13" t="s">
        <v>83</v>
      </c>
      <c r="AY90" s="201" t="s">
        <v>122</v>
      </c>
    </row>
    <row r="91" s="2" customFormat="1" ht="24.15" customHeight="1">
      <c r="A91" s="38"/>
      <c r="B91" s="164"/>
      <c r="C91" s="165" t="s">
        <v>141</v>
      </c>
      <c r="D91" s="165" t="s">
        <v>125</v>
      </c>
      <c r="E91" s="166" t="s">
        <v>142</v>
      </c>
      <c r="F91" s="167" t="s">
        <v>143</v>
      </c>
      <c r="G91" s="168" t="s">
        <v>144</v>
      </c>
      <c r="H91" s="169">
        <v>0.0089999999999999993</v>
      </c>
      <c r="I91" s="170"/>
      <c r="J91" s="171">
        <f>ROUND(I91*H91,2)</f>
        <v>0</v>
      </c>
      <c r="K91" s="167" t="s">
        <v>129</v>
      </c>
      <c r="L91" s="39"/>
      <c r="M91" s="172" t="s">
        <v>3</v>
      </c>
      <c r="N91" s="173" t="s">
        <v>46</v>
      </c>
      <c r="O91" s="72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130</v>
      </c>
      <c r="AT91" s="176" t="s">
        <v>125</v>
      </c>
      <c r="AU91" s="176" t="s">
        <v>85</v>
      </c>
      <c r="AY91" s="19" t="s">
        <v>122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83</v>
      </c>
      <c r="BK91" s="177">
        <f>ROUND(I91*H91,2)</f>
        <v>0</v>
      </c>
      <c r="BL91" s="19" t="s">
        <v>130</v>
      </c>
      <c r="BM91" s="176" t="s">
        <v>145</v>
      </c>
    </row>
    <row r="92" s="2" customFormat="1">
      <c r="A92" s="38"/>
      <c r="B92" s="39"/>
      <c r="C92" s="38"/>
      <c r="D92" s="178" t="s">
        <v>132</v>
      </c>
      <c r="E92" s="38"/>
      <c r="F92" s="179" t="s">
        <v>146</v>
      </c>
      <c r="G92" s="38"/>
      <c r="H92" s="38"/>
      <c r="I92" s="180"/>
      <c r="J92" s="38"/>
      <c r="K92" s="38"/>
      <c r="L92" s="39"/>
      <c r="M92" s="181"/>
      <c r="N92" s="182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132</v>
      </c>
      <c r="AU92" s="19" t="s">
        <v>85</v>
      </c>
    </row>
    <row r="93" s="12" customFormat="1" ht="22.8" customHeight="1">
      <c r="A93" s="12"/>
      <c r="B93" s="151"/>
      <c r="C93" s="12"/>
      <c r="D93" s="152" t="s">
        <v>74</v>
      </c>
      <c r="E93" s="162" t="s">
        <v>147</v>
      </c>
      <c r="F93" s="162" t="s">
        <v>148</v>
      </c>
      <c r="G93" s="12"/>
      <c r="H93" s="12"/>
      <c r="I93" s="154"/>
      <c r="J93" s="163">
        <f>BK93</f>
        <v>0</v>
      </c>
      <c r="K93" s="12"/>
      <c r="L93" s="151"/>
      <c r="M93" s="156"/>
      <c r="N93" s="157"/>
      <c r="O93" s="157"/>
      <c r="P93" s="158">
        <f>SUM(P94:P118)</f>
        <v>0</v>
      </c>
      <c r="Q93" s="157"/>
      <c r="R93" s="158">
        <f>SUM(R94:R118)</f>
        <v>0.027413200000000006</v>
      </c>
      <c r="S93" s="157"/>
      <c r="T93" s="159">
        <f>SUM(T94:T118)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2" t="s">
        <v>85</v>
      </c>
      <c r="AT93" s="160" t="s">
        <v>74</v>
      </c>
      <c r="AU93" s="160" t="s">
        <v>83</v>
      </c>
      <c r="AY93" s="152" t="s">
        <v>122</v>
      </c>
      <c r="BK93" s="161">
        <f>SUM(BK94:BK118)</f>
        <v>0</v>
      </c>
    </row>
    <row r="94" s="2" customFormat="1" ht="16.5" customHeight="1">
      <c r="A94" s="38"/>
      <c r="B94" s="164"/>
      <c r="C94" s="165" t="s">
        <v>149</v>
      </c>
      <c r="D94" s="165" t="s">
        <v>125</v>
      </c>
      <c r="E94" s="166" t="s">
        <v>290</v>
      </c>
      <c r="F94" s="167" t="s">
        <v>291</v>
      </c>
      <c r="G94" s="168" t="s">
        <v>152</v>
      </c>
      <c r="H94" s="169">
        <v>6</v>
      </c>
      <c r="I94" s="170"/>
      <c r="J94" s="171">
        <f>ROUND(I94*H94,2)</f>
        <v>0</v>
      </c>
      <c r="K94" s="167" t="s">
        <v>129</v>
      </c>
      <c r="L94" s="39"/>
      <c r="M94" s="172" t="s">
        <v>3</v>
      </c>
      <c r="N94" s="173" t="s">
        <v>46</v>
      </c>
      <c r="O94" s="72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130</v>
      </c>
      <c r="AT94" s="176" t="s">
        <v>125</v>
      </c>
      <c r="AU94" s="176" t="s">
        <v>85</v>
      </c>
      <c r="AY94" s="19" t="s">
        <v>122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83</v>
      </c>
      <c r="BK94" s="177">
        <f>ROUND(I94*H94,2)</f>
        <v>0</v>
      </c>
      <c r="BL94" s="19" t="s">
        <v>130</v>
      </c>
      <c r="BM94" s="176" t="s">
        <v>292</v>
      </c>
    </row>
    <row r="95" s="2" customFormat="1">
      <c r="A95" s="38"/>
      <c r="B95" s="39"/>
      <c r="C95" s="38"/>
      <c r="D95" s="178" t="s">
        <v>132</v>
      </c>
      <c r="E95" s="38"/>
      <c r="F95" s="179" t="s">
        <v>293</v>
      </c>
      <c r="G95" s="38"/>
      <c r="H95" s="38"/>
      <c r="I95" s="180"/>
      <c r="J95" s="38"/>
      <c r="K95" s="38"/>
      <c r="L95" s="39"/>
      <c r="M95" s="181"/>
      <c r="N95" s="182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132</v>
      </c>
      <c r="AU95" s="19" t="s">
        <v>85</v>
      </c>
    </row>
    <row r="96" s="2" customFormat="1" ht="16.5" customHeight="1">
      <c r="A96" s="38"/>
      <c r="B96" s="164"/>
      <c r="C96" s="165" t="s">
        <v>155</v>
      </c>
      <c r="D96" s="165" t="s">
        <v>125</v>
      </c>
      <c r="E96" s="166" t="s">
        <v>294</v>
      </c>
      <c r="F96" s="167" t="s">
        <v>295</v>
      </c>
      <c r="G96" s="168" t="s">
        <v>152</v>
      </c>
      <c r="H96" s="169">
        <v>6</v>
      </c>
      <c r="I96" s="170"/>
      <c r="J96" s="171">
        <f>ROUND(I96*H96,2)</f>
        <v>0</v>
      </c>
      <c r="K96" s="167" t="s">
        <v>129</v>
      </c>
      <c r="L96" s="39"/>
      <c r="M96" s="172" t="s">
        <v>3</v>
      </c>
      <c r="N96" s="173" t="s">
        <v>46</v>
      </c>
      <c r="O96" s="72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6" t="s">
        <v>130</v>
      </c>
      <c r="AT96" s="176" t="s">
        <v>125</v>
      </c>
      <c r="AU96" s="176" t="s">
        <v>85</v>
      </c>
      <c r="AY96" s="19" t="s">
        <v>122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9" t="s">
        <v>83</v>
      </c>
      <c r="BK96" s="177">
        <f>ROUND(I96*H96,2)</f>
        <v>0</v>
      </c>
      <c r="BL96" s="19" t="s">
        <v>130</v>
      </c>
      <c r="BM96" s="176" t="s">
        <v>296</v>
      </c>
    </row>
    <row r="97" s="2" customFormat="1">
      <c r="A97" s="38"/>
      <c r="B97" s="39"/>
      <c r="C97" s="38"/>
      <c r="D97" s="178" t="s">
        <v>132</v>
      </c>
      <c r="E97" s="38"/>
      <c r="F97" s="179" t="s">
        <v>297</v>
      </c>
      <c r="G97" s="38"/>
      <c r="H97" s="38"/>
      <c r="I97" s="180"/>
      <c r="J97" s="38"/>
      <c r="K97" s="38"/>
      <c r="L97" s="39"/>
      <c r="M97" s="181"/>
      <c r="N97" s="182"/>
      <c r="O97" s="72"/>
      <c r="P97" s="72"/>
      <c r="Q97" s="72"/>
      <c r="R97" s="72"/>
      <c r="S97" s="72"/>
      <c r="T97" s="7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132</v>
      </c>
      <c r="AU97" s="19" t="s">
        <v>85</v>
      </c>
    </row>
    <row r="98" s="2" customFormat="1" ht="16.5" customHeight="1">
      <c r="A98" s="38"/>
      <c r="B98" s="164"/>
      <c r="C98" s="165" t="s">
        <v>160</v>
      </c>
      <c r="D98" s="165" t="s">
        <v>125</v>
      </c>
      <c r="E98" s="166" t="s">
        <v>298</v>
      </c>
      <c r="F98" s="167" t="s">
        <v>299</v>
      </c>
      <c r="G98" s="168" t="s">
        <v>128</v>
      </c>
      <c r="H98" s="169">
        <v>8</v>
      </c>
      <c r="I98" s="170"/>
      <c r="J98" s="171">
        <f>ROUND(I98*H98,2)</f>
        <v>0</v>
      </c>
      <c r="K98" s="167" t="s">
        <v>129</v>
      </c>
      <c r="L98" s="39"/>
      <c r="M98" s="172" t="s">
        <v>3</v>
      </c>
      <c r="N98" s="173" t="s">
        <v>46</v>
      </c>
      <c r="O98" s="72"/>
      <c r="P98" s="174">
        <f>O98*H98</f>
        <v>0</v>
      </c>
      <c r="Q98" s="174">
        <v>0.0010100000000000001</v>
      </c>
      <c r="R98" s="174">
        <f>Q98*H98</f>
        <v>0.0080800000000000004</v>
      </c>
      <c r="S98" s="174">
        <v>0</v>
      </c>
      <c r="T98" s="17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76" t="s">
        <v>130</v>
      </c>
      <c r="AT98" s="176" t="s">
        <v>125</v>
      </c>
      <c r="AU98" s="176" t="s">
        <v>85</v>
      </c>
      <c r="AY98" s="19" t="s">
        <v>122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9" t="s">
        <v>83</v>
      </c>
      <c r="BK98" s="177">
        <f>ROUND(I98*H98,2)</f>
        <v>0</v>
      </c>
      <c r="BL98" s="19" t="s">
        <v>130</v>
      </c>
      <c r="BM98" s="176" t="s">
        <v>300</v>
      </c>
    </row>
    <row r="99" s="2" customFormat="1">
      <c r="A99" s="38"/>
      <c r="B99" s="39"/>
      <c r="C99" s="38"/>
      <c r="D99" s="178" t="s">
        <v>132</v>
      </c>
      <c r="E99" s="38"/>
      <c r="F99" s="179" t="s">
        <v>301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132</v>
      </c>
      <c r="AU99" s="19" t="s">
        <v>85</v>
      </c>
    </row>
    <row r="100" s="2" customFormat="1" ht="16.5" customHeight="1">
      <c r="A100" s="38"/>
      <c r="B100" s="164"/>
      <c r="C100" s="183" t="s">
        <v>165</v>
      </c>
      <c r="D100" s="183" t="s">
        <v>134</v>
      </c>
      <c r="E100" s="184" t="s">
        <v>302</v>
      </c>
      <c r="F100" s="185" t="s">
        <v>303</v>
      </c>
      <c r="G100" s="186" t="s">
        <v>128</v>
      </c>
      <c r="H100" s="187">
        <v>8.2400000000000002</v>
      </c>
      <c r="I100" s="188"/>
      <c r="J100" s="189">
        <f>ROUND(I100*H100,2)</f>
        <v>0</v>
      </c>
      <c r="K100" s="185" t="s">
        <v>129</v>
      </c>
      <c r="L100" s="190"/>
      <c r="M100" s="191" t="s">
        <v>3</v>
      </c>
      <c r="N100" s="192" t="s">
        <v>46</v>
      </c>
      <c r="O100" s="72"/>
      <c r="P100" s="174">
        <f>O100*H100</f>
        <v>0</v>
      </c>
      <c r="Q100" s="174">
        <v>0.0016800000000000001</v>
      </c>
      <c r="R100" s="174">
        <f>Q100*H100</f>
        <v>0.013843200000000002</v>
      </c>
      <c r="S100" s="174">
        <v>0</v>
      </c>
      <c r="T100" s="17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6" t="s">
        <v>137</v>
      </c>
      <c r="AT100" s="176" t="s">
        <v>134</v>
      </c>
      <c r="AU100" s="176" t="s">
        <v>85</v>
      </c>
      <c r="AY100" s="19" t="s">
        <v>122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9" t="s">
        <v>83</v>
      </c>
      <c r="BK100" s="177">
        <f>ROUND(I100*H100,2)</f>
        <v>0</v>
      </c>
      <c r="BL100" s="19" t="s">
        <v>130</v>
      </c>
      <c r="BM100" s="176" t="s">
        <v>304</v>
      </c>
    </row>
    <row r="101" s="13" customFormat="1">
      <c r="A101" s="13"/>
      <c r="B101" s="193"/>
      <c r="C101" s="13"/>
      <c r="D101" s="194" t="s">
        <v>139</v>
      </c>
      <c r="E101" s="13"/>
      <c r="F101" s="195" t="s">
        <v>305</v>
      </c>
      <c r="G101" s="13"/>
      <c r="H101" s="196">
        <v>8.2400000000000002</v>
      </c>
      <c r="I101" s="197"/>
      <c r="J101" s="13"/>
      <c r="K101" s="13"/>
      <c r="L101" s="193"/>
      <c r="M101" s="198"/>
      <c r="N101" s="199"/>
      <c r="O101" s="199"/>
      <c r="P101" s="199"/>
      <c r="Q101" s="199"/>
      <c r="R101" s="199"/>
      <c r="S101" s="199"/>
      <c r="T101" s="20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01" t="s">
        <v>139</v>
      </c>
      <c r="AU101" s="201" t="s">
        <v>85</v>
      </c>
      <c r="AV101" s="13" t="s">
        <v>85</v>
      </c>
      <c r="AW101" s="13" t="s">
        <v>4</v>
      </c>
      <c r="AX101" s="13" t="s">
        <v>83</v>
      </c>
      <c r="AY101" s="201" t="s">
        <v>122</v>
      </c>
    </row>
    <row r="102" s="2" customFormat="1" ht="16.5" customHeight="1">
      <c r="A102" s="38"/>
      <c r="B102" s="164"/>
      <c r="C102" s="165" t="s">
        <v>170</v>
      </c>
      <c r="D102" s="165" t="s">
        <v>125</v>
      </c>
      <c r="E102" s="166" t="s">
        <v>171</v>
      </c>
      <c r="F102" s="167" t="s">
        <v>172</v>
      </c>
      <c r="G102" s="168" t="s">
        <v>173</v>
      </c>
      <c r="H102" s="169">
        <v>1</v>
      </c>
      <c r="I102" s="170"/>
      <c r="J102" s="171">
        <f>ROUND(I102*H102,2)</f>
        <v>0</v>
      </c>
      <c r="K102" s="167" t="s">
        <v>129</v>
      </c>
      <c r="L102" s="39"/>
      <c r="M102" s="172" t="s">
        <v>3</v>
      </c>
      <c r="N102" s="173" t="s">
        <v>46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130</v>
      </c>
      <c r="AT102" s="176" t="s">
        <v>125</v>
      </c>
      <c r="AU102" s="176" t="s">
        <v>85</v>
      </c>
      <c r="AY102" s="19" t="s">
        <v>122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83</v>
      </c>
      <c r="BK102" s="177">
        <f>ROUND(I102*H102,2)</f>
        <v>0</v>
      </c>
      <c r="BL102" s="19" t="s">
        <v>130</v>
      </c>
      <c r="BM102" s="176" t="s">
        <v>174</v>
      </c>
    </row>
    <row r="103" s="2" customFormat="1">
      <c r="A103" s="38"/>
      <c r="B103" s="39"/>
      <c r="C103" s="38"/>
      <c r="D103" s="178" t="s">
        <v>132</v>
      </c>
      <c r="E103" s="38"/>
      <c r="F103" s="179" t="s">
        <v>175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132</v>
      </c>
      <c r="AU103" s="19" t="s">
        <v>85</v>
      </c>
    </row>
    <row r="104" s="2" customFormat="1" ht="24.15" customHeight="1">
      <c r="A104" s="38"/>
      <c r="B104" s="164"/>
      <c r="C104" s="165" t="s">
        <v>176</v>
      </c>
      <c r="D104" s="165" t="s">
        <v>125</v>
      </c>
      <c r="E104" s="166" t="s">
        <v>177</v>
      </c>
      <c r="F104" s="167" t="s">
        <v>178</v>
      </c>
      <c r="G104" s="168" t="s">
        <v>173</v>
      </c>
      <c r="H104" s="169">
        <v>1</v>
      </c>
      <c r="I104" s="170"/>
      <c r="J104" s="171">
        <f>ROUND(I104*H104,2)</f>
        <v>0</v>
      </c>
      <c r="K104" s="167" t="s">
        <v>129</v>
      </c>
      <c r="L104" s="39"/>
      <c r="M104" s="172" t="s">
        <v>3</v>
      </c>
      <c r="N104" s="173" t="s">
        <v>46</v>
      </c>
      <c r="O104" s="72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6" t="s">
        <v>130</v>
      </c>
      <c r="AT104" s="176" t="s">
        <v>125</v>
      </c>
      <c r="AU104" s="176" t="s">
        <v>85</v>
      </c>
      <c r="AY104" s="19" t="s">
        <v>122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9" t="s">
        <v>83</v>
      </c>
      <c r="BK104" s="177">
        <f>ROUND(I104*H104,2)</f>
        <v>0</v>
      </c>
      <c r="BL104" s="19" t="s">
        <v>130</v>
      </c>
      <c r="BM104" s="176" t="s">
        <v>179</v>
      </c>
    </row>
    <row r="105" s="2" customFormat="1">
      <c r="A105" s="38"/>
      <c r="B105" s="39"/>
      <c r="C105" s="38"/>
      <c r="D105" s="178" t="s">
        <v>132</v>
      </c>
      <c r="E105" s="38"/>
      <c r="F105" s="179" t="s">
        <v>180</v>
      </c>
      <c r="G105" s="38"/>
      <c r="H105" s="38"/>
      <c r="I105" s="180"/>
      <c r="J105" s="38"/>
      <c r="K105" s="38"/>
      <c r="L105" s="39"/>
      <c r="M105" s="181"/>
      <c r="N105" s="182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132</v>
      </c>
      <c r="AU105" s="19" t="s">
        <v>85</v>
      </c>
    </row>
    <row r="106" s="2" customFormat="1" ht="21.75" customHeight="1">
      <c r="A106" s="38"/>
      <c r="B106" s="164"/>
      <c r="C106" s="165" t="s">
        <v>181</v>
      </c>
      <c r="D106" s="165" t="s">
        <v>125</v>
      </c>
      <c r="E106" s="166" t="s">
        <v>182</v>
      </c>
      <c r="F106" s="167" t="s">
        <v>183</v>
      </c>
      <c r="G106" s="168" t="s">
        <v>152</v>
      </c>
      <c r="H106" s="169">
        <v>6</v>
      </c>
      <c r="I106" s="170"/>
      <c r="J106" s="171">
        <f>ROUND(I106*H106,2)</f>
        <v>0</v>
      </c>
      <c r="K106" s="167" t="s">
        <v>129</v>
      </c>
      <c r="L106" s="39"/>
      <c r="M106" s="172" t="s">
        <v>3</v>
      </c>
      <c r="N106" s="173" t="s">
        <v>46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130</v>
      </c>
      <c r="AT106" s="176" t="s">
        <v>125</v>
      </c>
      <c r="AU106" s="176" t="s">
        <v>85</v>
      </c>
      <c r="AY106" s="19" t="s">
        <v>122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83</v>
      </c>
      <c r="BK106" s="177">
        <f>ROUND(I106*H106,2)</f>
        <v>0</v>
      </c>
      <c r="BL106" s="19" t="s">
        <v>130</v>
      </c>
      <c r="BM106" s="176" t="s">
        <v>184</v>
      </c>
    </row>
    <row r="107" s="2" customFormat="1">
      <c r="A107" s="38"/>
      <c r="B107" s="39"/>
      <c r="C107" s="38"/>
      <c r="D107" s="178" t="s">
        <v>132</v>
      </c>
      <c r="E107" s="38"/>
      <c r="F107" s="179" t="s">
        <v>185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132</v>
      </c>
      <c r="AU107" s="19" t="s">
        <v>85</v>
      </c>
    </row>
    <row r="108" s="2" customFormat="1" ht="16.5" customHeight="1">
      <c r="A108" s="38"/>
      <c r="B108" s="164"/>
      <c r="C108" s="165" t="s">
        <v>186</v>
      </c>
      <c r="D108" s="165" t="s">
        <v>125</v>
      </c>
      <c r="E108" s="166" t="s">
        <v>306</v>
      </c>
      <c r="F108" s="167" t="s">
        <v>307</v>
      </c>
      <c r="G108" s="168" t="s">
        <v>152</v>
      </c>
      <c r="H108" s="169">
        <v>1</v>
      </c>
      <c r="I108" s="170"/>
      <c r="J108" s="171">
        <f>ROUND(I108*H108,2)</f>
        <v>0</v>
      </c>
      <c r="K108" s="167" t="s">
        <v>129</v>
      </c>
      <c r="L108" s="39"/>
      <c r="M108" s="172" t="s">
        <v>3</v>
      </c>
      <c r="N108" s="173" t="s">
        <v>46</v>
      </c>
      <c r="O108" s="72"/>
      <c r="P108" s="174">
        <f>O108*H108</f>
        <v>0</v>
      </c>
      <c r="Q108" s="174">
        <v>0.00050000000000000001</v>
      </c>
      <c r="R108" s="174">
        <f>Q108*H108</f>
        <v>0.00050000000000000001</v>
      </c>
      <c r="S108" s="174">
        <v>0</v>
      </c>
      <c r="T108" s="17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76" t="s">
        <v>130</v>
      </c>
      <c r="AT108" s="176" t="s">
        <v>125</v>
      </c>
      <c r="AU108" s="176" t="s">
        <v>85</v>
      </c>
      <c r="AY108" s="19" t="s">
        <v>122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9" t="s">
        <v>83</v>
      </c>
      <c r="BK108" s="177">
        <f>ROUND(I108*H108,2)</f>
        <v>0</v>
      </c>
      <c r="BL108" s="19" t="s">
        <v>130</v>
      </c>
      <c r="BM108" s="176" t="s">
        <v>308</v>
      </c>
    </row>
    <row r="109" s="2" customFormat="1">
      <c r="A109" s="38"/>
      <c r="B109" s="39"/>
      <c r="C109" s="38"/>
      <c r="D109" s="178" t="s">
        <v>132</v>
      </c>
      <c r="E109" s="38"/>
      <c r="F109" s="179" t="s">
        <v>309</v>
      </c>
      <c r="G109" s="38"/>
      <c r="H109" s="38"/>
      <c r="I109" s="180"/>
      <c r="J109" s="38"/>
      <c r="K109" s="38"/>
      <c r="L109" s="39"/>
      <c r="M109" s="181"/>
      <c r="N109" s="182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132</v>
      </c>
      <c r="AU109" s="19" t="s">
        <v>85</v>
      </c>
    </row>
    <row r="110" s="2" customFormat="1" ht="16.5" customHeight="1">
      <c r="A110" s="38"/>
      <c r="B110" s="164"/>
      <c r="C110" s="165" t="s">
        <v>9</v>
      </c>
      <c r="D110" s="165" t="s">
        <v>125</v>
      </c>
      <c r="E110" s="166" t="s">
        <v>310</v>
      </c>
      <c r="F110" s="167" t="s">
        <v>311</v>
      </c>
      <c r="G110" s="168" t="s">
        <v>152</v>
      </c>
      <c r="H110" s="169">
        <v>3</v>
      </c>
      <c r="I110" s="170"/>
      <c r="J110" s="171">
        <f>ROUND(I110*H110,2)</f>
        <v>0</v>
      </c>
      <c r="K110" s="167" t="s">
        <v>129</v>
      </c>
      <c r="L110" s="39"/>
      <c r="M110" s="172" t="s">
        <v>3</v>
      </c>
      <c r="N110" s="173" t="s">
        <v>46</v>
      </c>
      <c r="O110" s="72"/>
      <c r="P110" s="174">
        <f>O110*H110</f>
        <v>0</v>
      </c>
      <c r="Q110" s="174">
        <v>0.00107</v>
      </c>
      <c r="R110" s="174">
        <f>Q110*H110</f>
        <v>0.0032100000000000002</v>
      </c>
      <c r="S110" s="174">
        <v>0</v>
      </c>
      <c r="T110" s="17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130</v>
      </c>
      <c r="AT110" s="176" t="s">
        <v>125</v>
      </c>
      <c r="AU110" s="176" t="s">
        <v>85</v>
      </c>
      <c r="AY110" s="19" t="s">
        <v>122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83</v>
      </c>
      <c r="BK110" s="177">
        <f>ROUND(I110*H110,2)</f>
        <v>0</v>
      </c>
      <c r="BL110" s="19" t="s">
        <v>130</v>
      </c>
      <c r="BM110" s="176" t="s">
        <v>312</v>
      </c>
    </row>
    <row r="111" s="2" customFormat="1">
      <c r="A111" s="38"/>
      <c r="B111" s="39"/>
      <c r="C111" s="38"/>
      <c r="D111" s="178" t="s">
        <v>132</v>
      </c>
      <c r="E111" s="38"/>
      <c r="F111" s="179" t="s">
        <v>313</v>
      </c>
      <c r="G111" s="38"/>
      <c r="H111" s="38"/>
      <c r="I111" s="180"/>
      <c r="J111" s="38"/>
      <c r="K111" s="38"/>
      <c r="L111" s="39"/>
      <c r="M111" s="181"/>
      <c r="N111" s="182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132</v>
      </c>
      <c r="AU111" s="19" t="s">
        <v>85</v>
      </c>
    </row>
    <row r="112" s="2" customFormat="1" ht="16.5" customHeight="1">
      <c r="A112" s="38"/>
      <c r="B112" s="164"/>
      <c r="C112" s="165" t="s">
        <v>195</v>
      </c>
      <c r="D112" s="165" t="s">
        <v>125</v>
      </c>
      <c r="E112" s="166" t="s">
        <v>314</v>
      </c>
      <c r="F112" s="167" t="s">
        <v>315</v>
      </c>
      <c r="G112" s="168" t="s">
        <v>152</v>
      </c>
      <c r="H112" s="169">
        <v>1</v>
      </c>
      <c r="I112" s="170"/>
      <c r="J112" s="171">
        <f>ROUND(I112*H112,2)</f>
        <v>0</v>
      </c>
      <c r="K112" s="167" t="s">
        <v>129</v>
      </c>
      <c r="L112" s="39"/>
      <c r="M112" s="172" t="s">
        <v>3</v>
      </c>
      <c r="N112" s="173" t="s">
        <v>46</v>
      </c>
      <c r="O112" s="72"/>
      <c r="P112" s="174">
        <f>O112*H112</f>
        <v>0</v>
      </c>
      <c r="Q112" s="174">
        <v>2.0000000000000002E-05</v>
      </c>
      <c r="R112" s="174">
        <f>Q112*H112</f>
        <v>2.0000000000000002E-05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130</v>
      </c>
      <c r="AT112" s="176" t="s">
        <v>125</v>
      </c>
      <c r="AU112" s="176" t="s">
        <v>85</v>
      </c>
      <c r="AY112" s="19" t="s">
        <v>122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83</v>
      </c>
      <c r="BK112" s="177">
        <f>ROUND(I112*H112,2)</f>
        <v>0</v>
      </c>
      <c r="BL112" s="19" t="s">
        <v>130</v>
      </c>
      <c r="BM112" s="176" t="s">
        <v>316</v>
      </c>
    </row>
    <row r="113" s="2" customFormat="1">
      <c r="A113" s="38"/>
      <c r="B113" s="39"/>
      <c r="C113" s="38"/>
      <c r="D113" s="178" t="s">
        <v>132</v>
      </c>
      <c r="E113" s="38"/>
      <c r="F113" s="179" t="s">
        <v>317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132</v>
      </c>
      <c r="AU113" s="19" t="s">
        <v>85</v>
      </c>
    </row>
    <row r="114" s="2" customFormat="1" ht="21.75" customHeight="1">
      <c r="A114" s="38"/>
      <c r="B114" s="164"/>
      <c r="C114" s="183" t="s">
        <v>200</v>
      </c>
      <c r="D114" s="183" t="s">
        <v>134</v>
      </c>
      <c r="E114" s="184" t="s">
        <v>318</v>
      </c>
      <c r="F114" s="185" t="s">
        <v>319</v>
      </c>
      <c r="G114" s="186" t="s">
        <v>152</v>
      </c>
      <c r="H114" s="187">
        <v>1</v>
      </c>
      <c r="I114" s="188"/>
      <c r="J114" s="189">
        <f>ROUND(I114*H114,2)</f>
        <v>0</v>
      </c>
      <c r="K114" s="185" t="s">
        <v>129</v>
      </c>
      <c r="L114" s="190"/>
      <c r="M114" s="191" t="s">
        <v>3</v>
      </c>
      <c r="N114" s="192" t="s">
        <v>46</v>
      </c>
      <c r="O114" s="72"/>
      <c r="P114" s="174">
        <f>O114*H114</f>
        <v>0</v>
      </c>
      <c r="Q114" s="174">
        <v>0.0016000000000000001</v>
      </c>
      <c r="R114" s="174">
        <f>Q114*H114</f>
        <v>0.0016000000000000001</v>
      </c>
      <c r="S114" s="174">
        <v>0</v>
      </c>
      <c r="T114" s="17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6" t="s">
        <v>137</v>
      </c>
      <c r="AT114" s="176" t="s">
        <v>134</v>
      </c>
      <c r="AU114" s="176" t="s">
        <v>85</v>
      </c>
      <c r="AY114" s="19" t="s">
        <v>122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9" t="s">
        <v>83</v>
      </c>
      <c r="BK114" s="177">
        <f>ROUND(I114*H114,2)</f>
        <v>0</v>
      </c>
      <c r="BL114" s="19" t="s">
        <v>130</v>
      </c>
      <c r="BM114" s="176" t="s">
        <v>320</v>
      </c>
    </row>
    <row r="115" s="2" customFormat="1" ht="24.15" customHeight="1">
      <c r="A115" s="38"/>
      <c r="B115" s="164"/>
      <c r="C115" s="165" t="s">
        <v>204</v>
      </c>
      <c r="D115" s="165" t="s">
        <v>125</v>
      </c>
      <c r="E115" s="166" t="s">
        <v>321</v>
      </c>
      <c r="F115" s="167" t="s">
        <v>322</v>
      </c>
      <c r="G115" s="168" t="s">
        <v>128</v>
      </c>
      <c r="H115" s="169">
        <v>8</v>
      </c>
      <c r="I115" s="170"/>
      <c r="J115" s="171">
        <f>ROUND(I115*H115,2)</f>
        <v>0</v>
      </c>
      <c r="K115" s="167" t="s">
        <v>129</v>
      </c>
      <c r="L115" s="39"/>
      <c r="M115" s="172" t="s">
        <v>3</v>
      </c>
      <c r="N115" s="173" t="s">
        <v>46</v>
      </c>
      <c r="O115" s="72"/>
      <c r="P115" s="174">
        <f>O115*H115</f>
        <v>0</v>
      </c>
      <c r="Q115" s="174">
        <v>2.0000000000000002E-05</v>
      </c>
      <c r="R115" s="174">
        <f>Q115*H115</f>
        <v>0.00016000000000000001</v>
      </c>
      <c r="S115" s="174">
        <v>0</v>
      </c>
      <c r="T115" s="17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6" t="s">
        <v>130</v>
      </c>
      <c r="AT115" s="176" t="s">
        <v>125</v>
      </c>
      <c r="AU115" s="176" t="s">
        <v>85</v>
      </c>
      <c r="AY115" s="19" t="s">
        <v>122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9" t="s">
        <v>83</v>
      </c>
      <c r="BK115" s="177">
        <f>ROUND(I115*H115,2)</f>
        <v>0</v>
      </c>
      <c r="BL115" s="19" t="s">
        <v>130</v>
      </c>
      <c r="BM115" s="176" t="s">
        <v>323</v>
      </c>
    </row>
    <row r="116" s="2" customFormat="1">
      <c r="A116" s="38"/>
      <c r="B116" s="39"/>
      <c r="C116" s="38"/>
      <c r="D116" s="178" t="s">
        <v>132</v>
      </c>
      <c r="E116" s="38"/>
      <c r="F116" s="179" t="s">
        <v>324</v>
      </c>
      <c r="G116" s="38"/>
      <c r="H116" s="38"/>
      <c r="I116" s="180"/>
      <c r="J116" s="38"/>
      <c r="K116" s="38"/>
      <c r="L116" s="39"/>
      <c r="M116" s="181"/>
      <c r="N116" s="182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132</v>
      </c>
      <c r="AU116" s="19" t="s">
        <v>85</v>
      </c>
    </row>
    <row r="117" s="2" customFormat="1" ht="24.15" customHeight="1">
      <c r="A117" s="38"/>
      <c r="B117" s="164"/>
      <c r="C117" s="165" t="s">
        <v>130</v>
      </c>
      <c r="D117" s="165" t="s">
        <v>125</v>
      </c>
      <c r="E117" s="166" t="s">
        <v>209</v>
      </c>
      <c r="F117" s="167" t="s">
        <v>210</v>
      </c>
      <c r="G117" s="168" t="s">
        <v>144</v>
      </c>
      <c r="H117" s="169">
        <v>0.027</v>
      </c>
      <c r="I117" s="170"/>
      <c r="J117" s="171">
        <f>ROUND(I117*H117,2)</f>
        <v>0</v>
      </c>
      <c r="K117" s="167" t="s">
        <v>129</v>
      </c>
      <c r="L117" s="39"/>
      <c r="M117" s="172" t="s">
        <v>3</v>
      </c>
      <c r="N117" s="173" t="s">
        <v>46</v>
      </c>
      <c r="O117" s="72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6" t="s">
        <v>130</v>
      </c>
      <c r="AT117" s="176" t="s">
        <v>125</v>
      </c>
      <c r="AU117" s="176" t="s">
        <v>85</v>
      </c>
      <c r="AY117" s="19" t="s">
        <v>122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9" t="s">
        <v>83</v>
      </c>
      <c r="BK117" s="177">
        <f>ROUND(I117*H117,2)</f>
        <v>0</v>
      </c>
      <c r="BL117" s="19" t="s">
        <v>130</v>
      </c>
      <c r="BM117" s="176" t="s">
        <v>211</v>
      </c>
    </row>
    <row r="118" s="2" customFormat="1">
      <c r="A118" s="38"/>
      <c r="B118" s="39"/>
      <c r="C118" s="38"/>
      <c r="D118" s="178" t="s">
        <v>132</v>
      </c>
      <c r="E118" s="38"/>
      <c r="F118" s="179" t="s">
        <v>212</v>
      </c>
      <c r="G118" s="38"/>
      <c r="H118" s="38"/>
      <c r="I118" s="180"/>
      <c r="J118" s="38"/>
      <c r="K118" s="38"/>
      <c r="L118" s="39"/>
      <c r="M118" s="181"/>
      <c r="N118" s="182"/>
      <c r="O118" s="72"/>
      <c r="P118" s="72"/>
      <c r="Q118" s="72"/>
      <c r="R118" s="72"/>
      <c r="S118" s="72"/>
      <c r="T118" s="73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132</v>
      </c>
      <c r="AU118" s="19" t="s">
        <v>85</v>
      </c>
    </row>
    <row r="119" s="12" customFormat="1" ht="22.8" customHeight="1">
      <c r="A119" s="12"/>
      <c r="B119" s="151"/>
      <c r="C119" s="12"/>
      <c r="D119" s="152" t="s">
        <v>74</v>
      </c>
      <c r="E119" s="162" t="s">
        <v>213</v>
      </c>
      <c r="F119" s="162" t="s">
        <v>214</v>
      </c>
      <c r="G119" s="12"/>
      <c r="H119" s="12"/>
      <c r="I119" s="154"/>
      <c r="J119" s="163">
        <f>BK119</f>
        <v>0</v>
      </c>
      <c r="K119" s="12"/>
      <c r="L119" s="151"/>
      <c r="M119" s="156"/>
      <c r="N119" s="157"/>
      <c r="O119" s="157"/>
      <c r="P119" s="158">
        <f>SUM(P120:P124)</f>
        <v>0</v>
      </c>
      <c r="Q119" s="157"/>
      <c r="R119" s="158">
        <f>SUM(R120:R124)</f>
        <v>0.0092800000000000001</v>
      </c>
      <c r="S119" s="157"/>
      <c r="T119" s="159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2" t="s">
        <v>85</v>
      </c>
      <c r="AT119" s="160" t="s">
        <v>74</v>
      </c>
      <c r="AU119" s="160" t="s">
        <v>83</v>
      </c>
      <c r="AY119" s="152" t="s">
        <v>122</v>
      </c>
      <c r="BK119" s="161">
        <f>SUM(BK120:BK124)</f>
        <v>0</v>
      </c>
    </row>
    <row r="120" s="2" customFormat="1" ht="24.15" customHeight="1">
      <c r="A120" s="38"/>
      <c r="B120" s="164"/>
      <c r="C120" s="165" t="s">
        <v>215</v>
      </c>
      <c r="D120" s="165" t="s">
        <v>125</v>
      </c>
      <c r="E120" s="166" t="s">
        <v>279</v>
      </c>
      <c r="F120" s="167" t="s">
        <v>325</v>
      </c>
      <c r="G120" s="168" t="s">
        <v>173</v>
      </c>
      <c r="H120" s="169">
        <v>1</v>
      </c>
      <c r="I120" s="170"/>
      <c r="J120" s="171">
        <f>ROUND(I120*H120,2)</f>
        <v>0</v>
      </c>
      <c r="K120" s="167" t="s">
        <v>129</v>
      </c>
      <c r="L120" s="39"/>
      <c r="M120" s="172" t="s">
        <v>3</v>
      </c>
      <c r="N120" s="173" t="s">
        <v>46</v>
      </c>
      <c r="O120" s="72"/>
      <c r="P120" s="174">
        <f>O120*H120</f>
        <v>0</v>
      </c>
      <c r="Q120" s="174">
        <v>0.0092800000000000001</v>
      </c>
      <c r="R120" s="174">
        <f>Q120*H120</f>
        <v>0.0092800000000000001</v>
      </c>
      <c r="S120" s="174">
        <v>0</v>
      </c>
      <c r="T120" s="17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76" t="s">
        <v>130</v>
      </c>
      <c r="AT120" s="176" t="s">
        <v>125</v>
      </c>
      <c r="AU120" s="176" t="s">
        <v>85</v>
      </c>
      <c r="AY120" s="19" t="s">
        <v>122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9" t="s">
        <v>83</v>
      </c>
      <c r="BK120" s="177">
        <f>ROUND(I120*H120,2)</f>
        <v>0</v>
      </c>
      <c r="BL120" s="19" t="s">
        <v>130</v>
      </c>
      <c r="BM120" s="176" t="s">
        <v>326</v>
      </c>
    </row>
    <row r="121" s="2" customFormat="1">
      <c r="A121" s="38"/>
      <c r="B121" s="39"/>
      <c r="C121" s="38"/>
      <c r="D121" s="178" t="s">
        <v>132</v>
      </c>
      <c r="E121" s="38"/>
      <c r="F121" s="179" t="s">
        <v>282</v>
      </c>
      <c r="G121" s="38"/>
      <c r="H121" s="38"/>
      <c r="I121" s="180"/>
      <c r="J121" s="38"/>
      <c r="K121" s="38"/>
      <c r="L121" s="39"/>
      <c r="M121" s="181"/>
      <c r="N121" s="182"/>
      <c r="O121" s="72"/>
      <c r="P121" s="72"/>
      <c r="Q121" s="72"/>
      <c r="R121" s="72"/>
      <c r="S121" s="72"/>
      <c r="T121" s="73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132</v>
      </c>
      <c r="AU121" s="19" t="s">
        <v>85</v>
      </c>
    </row>
    <row r="122" s="2" customFormat="1">
      <c r="A122" s="38"/>
      <c r="B122" s="39"/>
      <c r="C122" s="38"/>
      <c r="D122" s="194" t="s">
        <v>220</v>
      </c>
      <c r="E122" s="38"/>
      <c r="F122" s="202" t="s">
        <v>283</v>
      </c>
      <c r="G122" s="38"/>
      <c r="H122" s="38"/>
      <c r="I122" s="180"/>
      <c r="J122" s="38"/>
      <c r="K122" s="38"/>
      <c r="L122" s="39"/>
      <c r="M122" s="181"/>
      <c r="N122" s="182"/>
      <c r="O122" s="72"/>
      <c r="P122" s="72"/>
      <c r="Q122" s="72"/>
      <c r="R122" s="72"/>
      <c r="S122" s="72"/>
      <c r="T122" s="73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220</v>
      </c>
      <c r="AU122" s="19" t="s">
        <v>85</v>
      </c>
    </row>
    <row r="123" s="2" customFormat="1" ht="24.15" customHeight="1">
      <c r="A123" s="38"/>
      <c r="B123" s="164"/>
      <c r="C123" s="165" t="s">
        <v>222</v>
      </c>
      <c r="D123" s="165" t="s">
        <v>125</v>
      </c>
      <c r="E123" s="166" t="s">
        <v>223</v>
      </c>
      <c r="F123" s="167" t="s">
        <v>224</v>
      </c>
      <c r="G123" s="168" t="s">
        <v>144</v>
      </c>
      <c r="H123" s="169">
        <v>0.0089999999999999993</v>
      </c>
      <c r="I123" s="170"/>
      <c r="J123" s="171">
        <f>ROUND(I123*H123,2)</f>
        <v>0</v>
      </c>
      <c r="K123" s="167" t="s">
        <v>129</v>
      </c>
      <c r="L123" s="39"/>
      <c r="M123" s="172" t="s">
        <v>3</v>
      </c>
      <c r="N123" s="173" t="s">
        <v>46</v>
      </c>
      <c r="O123" s="72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76" t="s">
        <v>130</v>
      </c>
      <c r="AT123" s="176" t="s">
        <v>125</v>
      </c>
      <c r="AU123" s="176" t="s">
        <v>85</v>
      </c>
      <c r="AY123" s="19" t="s">
        <v>122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9" t="s">
        <v>83</v>
      </c>
      <c r="BK123" s="177">
        <f>ROUND(I123*H123,2)</f>
        <v>0</v>
      </c>
      <c r="BL123" s="19" t="s">
        <v>130</v>
      </c>
      <c r="BM123" s="176" t="s">
        <v>225</v>
      </c>
    </row>
    <row r="124" s="2" customFormat="1">
      <c r="A124" s="38"/>
      <c r="B124" s="39"/>
      <c r="C124" s="38"/>
      <c r="D124" s="178" t="s">
        <v>132</v>
      </c>
      <c r="E124" s="38"/>
      <c r="F124" s="179" t="s">
        <v>226</v>
      </c>
      <c r="G124" s="38"/>
      <c r="H124" s="38"/>
      <c r="I124" s="180"/>
      <c r="J124" s="38"/>
      <c r="K124" s="38"/>
      <c r="L124" s="39"/>
      <c r="M124" s="181"/>
      <c r="N124" s="182"/>
      <c r="O124" s="72"/>
      <c r="P124" s="72"/>
      <c r="Q124" s="72"/>
      <c r="R124" s="72"/>
      <c r="S124" s="72"/>
      <c r="T124" s="7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132</v>
      </c>
      <c r="AU124" s="19" t="s">
        <v>85</v>
      </c>
    </row>
    <row r="125" s="12" customFormat="1" ht="25.92" customHeight="1">
      <c r="A125" s="12"/>
      <c r="B125" s="151"/>
      <c r="C125" s="12"/>
      <c r="D125" s="152" t="s">
        <v>74</v>
      </c>
      <c r="E125" s="153" t="s">
        <v>227</v>
      </c>
      <c r="F125" s="153" t="s">
        <v>228</v>
      </c>
      <c r="G125" s="12"/>
      <c r="H125" s="12"/>
      <c r="I125" s="154"/>
      <c r="J125" s="155">
        <f>BK125</f>
        <v>0</v>
      </c>
      <c r="K125" s="12"/>
      <c r="L125" s="151"/>
      <c r="M125" s="156"/>
      <c r="N125" s="157"/>
      <c r="O125" s="157"/>
      <c r="P125" s="158">
        <f>SUM(P126:P131)</f>
        <v>0</v>
      </c>
      <c r="Q125" s="157"/>
      <c r="R125" s="158">
        <f>SUM(R126:R131)</f>
        <v>0</v>
      </c>
      <c r="S125" s="157"/>
      <c r="T125" s="159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149</v>
      </c>
      <c r="AT125" s="160" t="s">
        <v>74</v>
      </c>
      <c r="AU125" s="160" t="s">
        <v>75</v>
      </c>
      <c r="AY125" s="152" t="s">
        <v>122</v>
      </c>
      <c r="BK125" s="161">
        <f>SUM(BK126:BK131)</f>
        <v>0</v>
      </c>
    </row>
    <row r="126" s="2" customFormat="1" ht="49.05" customHeight="1">
      <c r="A126" s="38"/>
      <c r="B126" s="164"/>
      <c r="C126" s="165" t="s">
        <v>229</v>
      </c>
      <c r="D126" s="165" t="s">
        <v>125</v>
      </c>
      <c r="E126" s="166" t="s">
        <v>230</v>
      </c>
      <c r="F126" s="167" t="s">
        <v>231</v>
      </c>
      <c r="G126" s="168" t="s">
        <v>232</v>
      </c>
      <c r="H126" s="169">
        <v>32</v>
      </c>
      <c r="I126" s="170"/>
      <c r="J126" s="171">
        <f>ROUND(I126*H126,2)</f>
        <v>0</v>
      </c>
      <c r="K126" s="167" t="s">
        <v>129</v>
      </c>
      <c r="L126" s="39"/>
      <c r="M126" s="172" t="s">
        <v>3</v>
      </c>
      <c r="N126" s="173" t="s">
        <v>46</v>
      </c>
      <c r="O126" s="72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233</v>
      </c>
      <c r="AT126" s="176" t="s">
        <v>125</v>
      </c>
      <c r="AU126" s="176" t="s">
        <v>83</v>
      </c>
      <c r="AY126" s="19" t="s">
        <v>122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83</v>
      </c>
      <c r="BK126" s="177">
        <f>ROUND(I126*H126,2)</f>
        <v>0</v>
      </c>
      <c r="BL126" s="19" t="s">
        <v>233</v>
      </c>
      <c r="BM126" s="176" t="s">
        <v>234</v>
      </c>
    </row>
    <row r="127" s="2" customFormat="1">
      <c r="A127" s="38"/>
      <c r="B127" s="39"/>
      <c r="C127" s="38"/>
      <c r="D127" s="178" t="s">
        <v>132</v>
      </c>
      <c r="E127" s="38"/>
      <c r="F127" s="179" t="s">
        <v>235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132</v>
      </c>
      <c r="AU127" s="19" t="s">
        <v>83</v>
      </c>
    </row>
    <row r="128" s="13" customFormat="1">
      <c r="A128" s="13"/>
      <c r="B128" s="193"/>
      <c r="C128" s="13"/>
      <c r="D128" s="194" t="s">
        <v>139</v>
      </c>
      <c r="E128" s="201" t="s">
        <v>3</v>
      </c>
      <c r="F128" s="195" t="s">
        <v>236</v>
      </c>
      <c r="G128" s="13"/>
      <c r="H128" s="196">
        <v>32</v>
      </c>
      <c r="I128" s="197"/>
      <c r="J128" s="13"/>
      <c r="K128" s="13"/>
      <c r="L128" s="193"/>
      <c r="M128" s="198"/>
      <c r="N128" s="199"/>
      <c r="O128" s="199"/>
      <c r="P128" s="199"/>
      <c r="Q128" s="199"/>
      <c r="R128" s="199"/>
      <c r="S128" s="199"/>
      <c r="T128" s="20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1" t="s">
        <v>139</v>
      </c>
      <c r="AU128" s="201" t="s">
        <v>83</v>
      </c>
      <c r="AV128" s="13" t="s">
        <v>85</v>
      </c>
      <c r="AW128" s="13" t="s">
        <v>37</v>
      </c>
      <c r="AX128" s="13" t="s">
        <v>75</v>
      </c>
      <c r="AY128" s="201" t="s">
        <v>122</v>
      </c>
    </row>
    <row r="129" s="14" customFormat="1">
      <c r="A129" s="14"/>
      <c r="B129" s="203"/>
      <c r="C129" s="14"/>
      <c r="D129" s="194" t="s">
        <v>139</v>
      </c>
      <c r="E129" s="204" t="s">
        <v>3</v>
      </c>
      <c r="F129" s="205" t="s">
        <v>237</v>
      </c>
      <c r="G129" s="14"/>
      <c r="H129" s="206">
        <v>32</v>
      </c>
      <c r="I129" s="207"/>
      <c r="J129" s="14"/>
      <c r="K129" s="14"/>
      <c r="L129" s="203"/>
      <c r="M129" s="208"/>
      <c r="N129" s="209"/>
      <c r="O129" s="209"/>
      <c r="P129" s="209"/>
      <c r="Q129" s="209"/>
      <c r="R129" s="209"/>
      <c r="S129" s="209"/>
      <c r="T129" s="21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4" t="s">
        <v>139</v>
      </c>
      <c r="AU129" s="204" t="s">
        <v>83</v>
      </c>
      <c r="AV129" s="14" t="s">
        <v>149</v>
      </c>
      <c r="AW129" s="14" t="s">
        <v>37</v>
      </c>
      <c r="AX129" s="14" t="s">
        <v>83</v>
      </c>
      <c r="AY129" s="204" t="s">
        <v>122</v>
      </c>
    </row>
    <row r="130" s="2" customFormat="1" ht="24.15" customHeight="1">
      <c r="A130" s="38"/>
      <c r="B130" s="164"/>
      <c r="C130" s="165" t="s">
        <v>238</v>
      </c>
      <c r="D130" s="165" t="s">
        <v>125</v>
      </c>
      <c r="E130" s="166" t="s">
        <v>239</v>
      </c>
      <c r="F130" s="167" t="s">
        <v>240</v>
      </c>
      <c r="G130" s="168" t="s">
        <v>232</v>
      </c>
      <c r="H130" s="169">
        <v>0</v>
      </c>
      <c r="I130" s="170"/>
      <c r="J130" s="171">
        <f>ROUND(I130*H130,2)</f>
        <v>0</v>
      </c>
      <c r="K130" s="167" t="s">
        <v>129</v>
      </c>
      <c r="L130" s="39"/>
      <c r="M130" s="172" t="s">
        <v>3</v>
      </c>
      <c r="N130" s="173" t="s">
        <v>46</v>
      </c>
      <c r="O130" s="72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6" t="s">
        <v>233</v>
      </c>
      <c r="AT130" s="176" t="s">
        <v>125</v>
      </c>
      <c r="AU130" s="176" t="s">
        <v>83</v>
      </c>
      <c r="AY130" s="19" t="s">
        <v>122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9" t="s">
        <v>83</v>
      </c>
      <c r="BK130" s="177">
        <f>ROUND(I130*H130,2)</f>
        <v>0</v>
      </c>
      <c r="BL130" s="19" t="s">
        <v>233</v>
      </c>
      <c r="BM130" s="176" t="s">
        <v>327</v>
      </c>
    </row>
    <row r="131" s="2" customFormat="1">
      <c r="A131" s="38"/>
      <c r="B131" s="39"/>
      <c r="C131" s="38"/>
      <c r="D131" s="178" t="s">
        <v>132</v>
      </c>
      <c r="E131" s="38"/>
      <c r="F131" s="179" t="s">
        <v>242</v>
      </c>
      <c r="G131" s="38"/>
      <c r="H131" s="38"/>
      <c r="I131" s="180"/>
      <c r="J131" s="38"/>
      <c r="K131" s="38"/>
      <c r="L131" s="39"/>
      <c r="M131" s="211"/>
      <c r="N131" s="212"/>
      <c r="O131" s="213"/>
      <c r="P131" s="213"/>
      <c r="Q131" s="213"/>
      <c r="R131" s="213"/>
      <c r="S131" s="213"/>
      <c r="T131" s="214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132</v>
      </c>
      <c r="AU131" s="19" t="s">
        <v>83</v>
      </c>
    </row>
    <row r="132" s="2" customFormat="1" ht="6.96" customHeight="1">
      <c r="A132" s="38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39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autoFilter ref="C83:K13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713463211"/>
    <hyperlink ref="F92" r:id="rId2" display="https://podminky.urs.cz/item/CS_URS_2025_02/998713121"/>
    <hyperlink ref="F95" r:id="rId3" display="https://podminky.urs.cz/item/CS_URS_2025_02/722171917"/>
    <hyperlink ref="F97" r:id="rId4" display="https://podminky.urs.cz/item/CS_URS_2025_02/722173917"/>
    <hyperlink ref="F99" r:id="rId5" display="https://podminky.urs.cz/item/CS_URS_2025_02/722176117"/>
    <hyperlink ref="F103" r:id="rId6" display="https://podminky.urs.cz/item/CS_URS_2025_02/722179191"/>
    <hyperlink ref="F105" r:id="rId7" display="https://podminky.urs.cz/item/CS_URS_2025_02/722179193"/>
    <hyperlink ref="F107" r:id="rId8" display="https://podminky.urs.cz/item/CS_URS_2025_02/722190901"/>
    <hyperlink ref="F109" r:id="rId9" display="https://podminky.urs.cz/item/CS_URS_2025_02/722231076"/>
    <hyperlink ref="F111" r:id="rId10" display="https://podminky.urs.cz/item/CS_URS_2025_02/722232047"/>
    <hyperlink ref="F113" r:id="rId11" display="https://podminky.urs.cz/item/CS_URS_2025_02/722239105"/>
    <hyperlink ref="F116" r:id="rId12" display="https://podminky.urs.cz/item/CS_URS_2025_02/722290246"/>
    <hyperlink ref="F118" r:id="rId13" display="https://podminky.urs.cz/item/CS_URS_2025_02/998722111"/>
    <hyperlink ref="F121" r:id="rId14" display="https://podminky.urs.cz/item/CS_URS_2025_02/732421203"/>
    <hyperlink ref="F124" r:id="rId15" display="https://podminky.urs.cz/item/CS_URS_2025_02/998732111"/>
    <hyperlink ref="F127" r:id="rId16" display="https://podminky.urs.cz/item/CS_URS_2025_02/HZS2212"/>
    <hyperlink ref="F131" r:id="rId17" display="https://podminky.urs.cz/item/CS_URS_2025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95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Úprava ohřevu TV stávajících předávacích stanic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96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328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11. 8. 2025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27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30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31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33</v>
      </c>
      <c r="E20" s="38"/>
      <c r="F20" s="38"/>
      <c r="G20" s="38"/>
      <c r="H20" s="38"/>
      <c r="I20" s="32" t="s">
        <v>26</v>
      </c>
      <c r="J20" s="27" t="s">
        <v>34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35</v>
      </c>
      <c r="F21" s="38"/>
      <c r="G21" s="38"/>
      <c r="H21" s="38"/>
      <c r="I21" s="32" t="s">
        <v>29</v>
      </c>
      <c r="J21" s="27" t="s">
        <v>36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38</v>
      </c>
      <c r="E23" s="38"/>
      <c r="F23" s="38"/>
      <c r="G23" s="38"/>
      <c r="H23" s="38"/>
      <c r="I23" s="32" t="s">
        <v>26</v>
      </c>
      <c r="J23" s="27" t="s">
        <v>34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35</v>
      </c>
      <c r="F24" s="38"/>
      <c r="G24" s="38"/>
      <c r="H24" s="38"/>
      <c r="I24" s="32" t="s">
        <v>29</v>
      </c>
      <c r="J24" s="27" t="s">
        <v>36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39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41</v>
      </c>
      <c r="E30" s="38"/>
      <c r="F30" s="38"/>
      <c r="G30" s="38"/>
      <c r="H30" s="38"/>
      <c r="I30" s="38"/>
      <c r="J30" s="90">
        <f>ROUND(J84,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43</v>
      </c>
      <c r="G32" s="38"/>
      <c r="H32" s="38"/>
      <c r="I32" s="43" t="s">
        <v>42</v>
      </c>
      <c r="J32" s="43" t="s">
        <v>44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45</v>
      </c>
      <c r="E33" s="32" t="s">
        <v>46</v>
      </c>
      <c r="F33" s="122">
        <f>ROUND((SUM(BE84:BE131)),  2)</f>
        <v>0</v>
      </c>
      <c r="G33" s="38"/>
      <c r="H33" s="38"/>
      <c r="I33" s="123">
        <v>0.20999999999999999</v>
      </c>
      <c r="J33" s="122">
        <f>ROUND(((SUM(BE84:BE131))*I33),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47</v>
      </c>
      <c r="F34" s="122">
        <f>ROUND((SUM(BF84:BF131)),  2)</f>
        <v>0</v>
      </c>
      <c r="G34" s="38"/>
      <c r="H34" s="38"/>
      <c r="I34" s="123">
        <v>0.12</v>
      </c>
      <c r="J34" s="122">
        <f>ROUND(((SUM(BF84:BF131))*I34),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48</v>
      </c>
      <c r="F35" s="122">
        <f>ROUND((SUM(BG84:BG131)),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49</v>
      </c>
      <c r="F36" s="122">
        <f>ROUND((SUM(BH84:BH131)),  2)</f>
        <v>0</v>
      </c>
      <c r="G36" s="38"/>
      <c r="H36" s="38"/>
      <c r="I36" s="123">
        <v>0.12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50</v>
      </c>
      <c r="F37" s="122">
        <f>ROUND((SUM(BI84:BI131)),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51</v>
      </c>
      <c r="E39" s="76"/>
      <c r="F39" s="76"/>
      <c r="G39" s="126" t="s">
        <v>52</v>
      </c>
      <c r="H39" s="127" t="s">
        <v>53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Úprava ohřevu TV stávajících předávacích stanic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04 - předávací stanice Traumatologie (ARIM)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736 01 Havířov, Nemocnice Havířov, p. o.</v>
      </c>
      <c r="G52" s="38"/>
      <c r="H52" s="38"/>
      <c r="I52" s="32" t="s">
        <v>23</v>
      </c>
      <c r="J52" s="64" t="str">
        <f>IF(J12="","",J12)</f>
        <v>11. 8. 2025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Nemocnice Havířov,p.o.</v>
      </c>
      <c r="G54" s="38"/>
      <c r="H54" s="38"/>
      <c r="I54" s="32" t="s">
        <v>33</v>
      </c>
      <c r="J54" s="36" t="str">
        <f>E21</f>
        <v>Amun Pro s.r.o.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38"/>
      <c r="E55" s="38"/>
      <c r="F55" s="27" t="str">
        <f>IF(E18="","",E18)</f>
        <v>Vyplň údaj</v>
      </c>
      <c r="G55" s="38"/>
      <c r="H55" s="38"/>
      <c r="I55" s="32" t="s">
        <v>38</v>
      </c>
      <c r="J55" s="36" t="str">
        <f>E24</f>
        <v>Amun Pro s.r.o.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99</v>
      </c>
      <c r="D57" s="124"/>
      <c r="E57" s="124"/>
      <c r="F57" s="124"/>
      <c r="G57" s="124"/>
      <c r="H57" s="124"/>
      <c r="I57" s="124"/>
      <c r="J57" s="131" t="s">
        <v>100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73</v>
      </c>
      <c r="D59" s="38"/>
      <c r="E59" s="38"/>
      <c r="F59" s="38"/>
      <c r="G59" s="38"/>
      <c r="H59" s="38"/>
      <c r="I59" s="38"/>
      <c r="J59" s="90">
        <f>J84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101</v>
      </c>
    </row>
    <row r="60" s="9" customFormat="1" ht="24.96" customHeight="1">
      <c r="A60" s="9"/>
      <c r="B60" s="133"/>
      <c r="C60" s="9"/>
      <c r="D60" s="134" t="s">
        <v>102</v>
      </c>
      <c r="E60" s="135"/>
      <c r="F60" s="135"/>
      <c r="G60" s="135"/>
      <c r="H60" s="135"/>
      <c r="I60" s="135"/>
      <c r="J60" s="136">
        <f>J85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103</v>
      </c>
      <c r="E61" s="139"/>
      <c r="F61" s="139"/>
      <c r="G61" s="139"/>
      <c r="H61" s="139"/>
      <c r="I61" s="139"/>
      <c r="J61" s="140">
        <f>J86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104</v>
      </c>
      <c r="E62" s="139"/>
      <c r="F62" s="139"/>
      <c r="G62" s="139"/>
      <c r="H62" s="139"/>
      <c r="I62" s="139"/>
      <c r="J62" s="140">
        <f>J93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105</v>
      </c>
      <c r="E63" s="139"/>
      <c r="F63" s="139"/>
      <c r="G63" s="139"/>
      <c r="H63" s="139"/>
      <c r="I63" s="139"/>
      <c r="J63" s="140">
        <f>J119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33"/>
      <c r="C64" s="9"/>
      <c r="D64" s="134" t="s">
        <v>106</v>
      </c>
      <c r="E64" s="135"/>
      <c r="F64" s="135"/>
      <c r="G64" s="135"/>
      <c r="H64" s="135"/>
      <c r="I64" s="135"/>
      <c r="J64" s="136">
        <f>J125</f>
        <v>0</v>
      </c>
      <c r="K64" s="9"/>
      <c r="L64" s="13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1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107</v>
      </c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17</v>
      </c>
      <c r="D73" s="38"/>
      <c r="E73" s="38"/>
      <c r="F73" s="38"/>
      <c r="G73" s="38"/>
      <c r="H73" s="38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38"/>
      <c r="D74" s="38"/>
      <c r="E74" s="115" t="str">
        <f>E7</f>
        <v>Úprava ohřevu TV stávajících předávacích stanic</v>
      </c>
      <c r="F74" s="32"/>
      <c r="G74" s="32"/>
      <c r="H74" s="32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96</v>
      </c>
      <c r="D75" s="38"/>
      <c r="E75" s="38"/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38"/>
      <c r="D76" s="38"/>
      <c r="E76" s="62" t="str">
        <f>E9</f>
        <v>04 - předávací stanice Traumatologie (ARIM)</v>
      </c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38"/>
      <c r="E78" s="38"/>
      <c r="F78" s="27" t="str">
        <f>F12</f>
        <v>736 01 Havířov, Nemocnice Havířov, p. o.</v>
      </c>
      <c r="G78" s="38"/>
      <c r="H78" s="38"/>
      <c r="I78" s="32" t="s">
        <v>23</v>
      </c>
      <c r="J78" s="64" t="str">
        <f>IF(J12="","",J12)</f>
        <v>11. 8. 2025</v>
      </c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38"/>
      <c r="E80" s="38"/>
      <c r="F80" s="27" t="str">
        <f>E15</f>
        <v>Nemocnice Havířov,p.o.</v>
      </c>
      <c r="G80" s="38"/>
      <c r="H80" s="38"/>
      <c r="I80" s="32" t="s">
        <v>33</v>
      </c>
      <c r="J80" s="36" t="str">
        <f>E21</f>
        <v>Amun Pro s.r.o.</v>
      </c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38"/>
      <c r="E81" s="38"/>
      <c r="F81" s="27" t="str">
        <f>IF(E18="","",E18)</f>
        <v>Vyplň údaj</v>
      </c>
      <c r="G81" s="38"/>
      <c r="H81" s="38"/>
      <c r="I81" s="32" t="s">
        <v>38</v>
      </c>
      <c r="J81" s="36" t="str">
        <f>E24</f>
        <v>Amun Pro s.r.o.</v>
      </c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41"/>
      <c r="B83" s="142"/>
      <c r="C83" s="143" t="s">
        <v>108</v>
      </c>
      <c r="D83" s="144" t="s">
        <v>60</v>
      </c>
      <c r="E83" s="144" t="s">
        <v>56</v>
      </c>
      <c r="F83" s="144" t="s">
        <v>57</v>
      </c>
      <c r="G83" s="144" t="s">
        <v>109</v>
      </c>
      <c r="H83" s="144" t="s">
        <v>110</v>
      </c>
      <c r="I83" s="144" t="s">
        <v>111</v>
      </c>
      <c r="J83" s="144" t="s">
        <v>100</v>
      </c>
      <c r="K83" s="145" t="s">
        <v>112</v>
      </c>
      <c r="L83" s="146"/>
      <c r="M83" s="80" t="s">
        <v>3</v>
      </c>
      <c r="N83" s="81" t="s">
        <v>45</v>
      </c>
      <c r="O83" s="81" t="s">
        <v>113</v>
      </c>
      <c r="P83" s="81" t="s">
        <v>114</v>
      </c>
      <c r="Q83" s="81" t="s">
        <v>115</v>
      </c>
      <c r="R83" s="81" t="s">
        <v>116</v>
      </c>
      <c r="S83" s="81" t="s">
        <v>117</v>
      </c>
      <c r="T83" s="82" t="s">
        <v>118</v>
      </c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="2" customFormat="1" ht="22.8" customHeight="1">
      <c r="A84" s="38"/>
      <c r="B84" s="39"/>
      <c r="C84" s="87" t="s">
        <v>119</v>
      </c>
      <c r="D84" s="38"/>
      <c r="E84" s="38"/>
      <c r="F84" s="38"/>
      <c r="G84" s="38"/>
      <c r="H84" s="38"/>
      <c r="I84" s="38"/>
      <c r="J84" s="147">
        <f>BK84</f>
        <v>0</v>
      </c>
      <c r="K84" s="38"/>
      <c r="L84" s="39"/>
      <c r="M84" s="83"/>
      <c r="N84" s="68"/>
      <c r="O84" s="84"/>
      <c r="P84" s="148">
        <f>P85+P125</f>
        <v>0</v>
      </c>
      <c r="Q84" s="84"/>
      <c r="R84" s="148">
        <f>R85+R125</f>
        <v>0.0535056</v>
      </c>
      <c r="S84" s="84"/>
      <c r="T84" s="149">
        <f>T85+T125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9" t="s">
        <v>74</v>
      </c>
      <c r="AU84" s="19" t="s">
        <v>101</v>
      </c>
      <c r="BK84" s="150">
        <f>BK85+BK125</f>
        <v>0</v>
      </c>
    </row>
    <row r="85" s="12" customFormat="1" ht="25.92" customHeight="1">
      <c r="A85" s="12"/>
      <c r="B85" s="151"/>
      <c r="C85" s="12"/>
      <c r="D85" s="152" t="s">
        <v>74</v>
      </c>
      <c r="E85" s="153" t="s">
        <v>120</v>
      </c>
      <c r="F85" s="153" t="s">
        <v>121</v>
      </c>
      <c r="G85" s="12"/>
      <c r="H85" s="12"/>
      <c r="I85" s="154"/>
      <c r="J85" s="155">
        <f>BK85</f>
        <v>0</v>
      </c>
      <c r="K85" s="12"/>
      <c r="L85" s="151"/>
      <c r="M85" s="156"/>
      <c r="N85" s="157"/>
      <c r="O85" s="157"/>
      <c r="P85" s="158">
        <f>P86+P93+P119</f>
        <v>0</v>
      </c>
      <c r="Q85" s="157"/>
      <c r="R85" s="158">
        <f>R86+R93+R119</f>
        <v>0.0535056</v>
      </c>
      <c r="S85" s="157"/>
      <c r="T85" s="159">
        <f>T86+T93+T119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2" t="s">
        <v>85</v>
      </c>
      <c r="AT85" s="160" t="s">
        <v>74</v>
      </c>
      <c r="AU85" s="160" t="s">
        <v>75</v>
      </c>
      <c r="AY85" s="152" t="s">
        <v>122</v>
      </c>
      <c r="BK85" s="161">
        <f>BK86+BK93+BK119</f>
        <v>0</v>
      </c>
    </row>
    <row r="86" s="12" customFormat="1" ht="22.8" customHeight="1">
      <c r="A86" s="12"/>
      <c r="B86" s="151"/>
      <c r="C86" s="12"/>
      <c r="D86" s="152" t="s">
        <v>74</v>
      </c>
      <c r="E86" s="162" t="s">
        <v>123</v>
      </c>
      <c r="F86" s="162" t="s">
        <v>124</v>
      </c>
      <c r="G86" s="12"/>
      <c r="H86" s="12"/>
      <c r="I86" s="154"/>
      <c r="J86" s="163">
        <f>BK86</f>
        <v>0</v>
      </c>
      <c r="K86" s="12"/>
      <c r="L86" s="151"/>
      <c r="M86" s="156"/>
      <c r="N86" s="157"/>
      <c r="O86" s="157"/>
      <c r="P86" s="158">
        <f>SUM(P87:P92)</f>
        <v>0</v>
      </c>
      <c r="Q86" s="157"/>
      <c r="R86" s="158">
        <f>SUM(R87:R92)</f>
        <v>0.010483200000000002</v>
      </c>
      <c r="S86" s="157"/>
      <c r="T86" s="159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2" t="s">
        <v>85</v>
      </c>
      <c r="AT86" s="160" t="s">
        <v>74</v>
      </c>
      <c r="AU86" s="160" t="s">
        <v>83</v>
      </c>
      <c r="AY86" s="152" t="s">
        <v>122</v>
      </c>
      <c r="BK86" s="161">
        <f>SUM(BK87:BK92)</f>
        <v>0</v>
      </c>
    </row>
    <row r="87" s="2" customFormat="1" ht="37.8" customHeight="1">
      <c r="A87" s="38"/>
      <c r="B87" s="164"/>
      <c r="C87" s="165" t="s">
        <v>83</v>
      </c>
      <c r="D87" s="165" t="s">
        <v>125</v>
      </c>
      <c r="E87" s="166" t="s">
        <v>126</v>
      </c>
      <c r="F87" s="167" t="s">
        <v>127</v>
      </c>
      <c r="G87" s="168" t="s">
        <v>128</v>
      </c>
      <c r="H87" s="169">
        <v>8</v>
      </c>
      <c r="I87" s="170"/>
      <c r="J87" s="171">
        <f>ROUND(I87*H87,2)</f>
        <v>0</v>
      </c>
      <c r="K87" s="167" t="s">
        <v>129</v>
      </c>
      <c r="L87" s="39"/>
      <c r="M87" s="172" t="s">
        <v>3</v>
      </c>
      <c r="N87" s="173" t="s">
        <v>46</v>
      </c>
      <c r="O87" s="72"/>
      <c r="P87" s="174">
        <f>O87*H87</f>
        <v>0</v>
      </c>
      <c r="Q87" s="174">
        <v>0.00027</v>
      </c>
      <c r="R87" s="174">
        <f>Q87*H87</f>
        <v>0.00216</v>
      </c>
      <c r="S87" s="174">
        <v>0</v>
      </c>
      <c r="T87" s="17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76" t="s">
        <v>130</v>
      </c>
      <c r="AT87" s="176" t="s">
        <v>125</v>
      </c>
      <c r="AU87" s="176" t="s">
        <v>85</v>
      </c>
      <c r="AY87" s="19" t="s">
        <v>122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9" t="s">
        <v>83</v>
      </c>
      <c r="BK87" s="177">
        <f>ROUND(I87*H87,2)</f>
        <v>0</v>
      </c>
      <c r="BL87" s="19" t="s">
        <v>130</v>
      </c>
      <c r="BM87" s="176" t="s">
        <v>329</v>
      </c>
    </row>
    <row r="88" s="2" customFormat="1">
      <c r="A88" s="38"/>
      <c r="B88" s="39"/>
      <c r="C88" s="38"/>
      <c r="D88" s="178" t="s">
        <v>132</v>
      </c>
      <c r="E88" s="38"/>
      <c r="F88" s="179" t="s">
        <v>133</v>
      </c>
      <c r="G88" s="38"/>
      <c r="H88" s="38"/>
      <c r="I88" s="180"/>
      <c r="J88" s="38"/>
      <c r="K88" s="38"/>
      <c r="L88" s="39"/>
      <c r="M88" s="181"/>
      <c r="N88" s="182"/>
      <c r="O88" s="72"/>
      <c r="P88" s="72"/>
      <c r="Q88" s="72"/>
      <c r="R88" s="72"/>
      <c r="S88" s="72"/>
      <c r="T88" s="73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9" t="s">
        <v>132</v>
      </c>
      <c r="AU88" s="19" t="s">
        <v>85</v>
      </c>
    </row>
    <row r="89" s="2" customFormat="1" ht="16.5" customHeight="1">
      <c r="A89" s="38"/>
      <c r="B89" s="164"/>
      <c r="C89" s="183" t="s">
        <v>85</v>
      </c>
      <c r="D89" s="183" t="s">
        <v>134</v>
      </c>
      <c r="E89" s="184" t="s">
        <v>135</v>
      </c>
      <c r="F89" s="185" t="s">
        <v>136</v>
      </c>
      <c r="G89" s="186" t="s">
        <v>128</v>
      </c>
      <c r="H89" s="187">
        <v>8.1600000000000001</v>
      </c>
      <c r="I89" s="188"/>
      <c r="J89" s="189">
        <f>ROUND(I89*H89,2)</f>
        <v>0</v>
      </c>
      <c r="K89" s="185" t="s">
        <v>129</v>
      </c>
      <c r="L89" s="190"/>
      <c r="M89" s="191" t="s">
        <v>3</v>
      </c>
      <c r="N89" s="192" t="s">
        <v>46</v>
      </c>
      <c r="O89" s="72"/>
      <c r="P89" s="174">
        <f>O89*H89</f>
        <v>0</v>
      </c>
      <c r="Q89" s="174">
        <v>0.0010200000000000001</v>
      </c>
      <c r="R89" s="174">
        <f>Q89*H89</f>
        <v>0.0083232000000000011</v>
      </c>
      <c r="S89" s="174">
        <v>0</v>
      </c>
      <c r="T89" s="17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76" t="s">
        <v>137</v>
      </c>
      <c r="AT89" s="176" t="s">
        <v>134</v>
      </c>
      <c r="AU89" s="176" t="s">
        <v>85</v>
      </c>
      <c r="AY89" s="19" t="s">
        <v>122</v>
      </c>
      <c r="BE89" s="177">
        <f>IF(N89="základní",J89,0)</f>
        <v>0</v>
      </c>
      <c r="BF89" s="177">
        <f>IF(N89="snížená",J89,0)</f>
        <v>0</v>
      </c>
      <c r="BG89" s="177">
        <f>IF(N89="zákl. přenesená",J89,0)</f>
        <v>0</v>
      </c>
      <c r="BH89" s="177">
        <f>IF(N89="sníž. přenesená",J89,0)</f>
        <v>0</v>
      </c>
      <c r="BI89" s="177">
        <f>IF(N89="nulová",J89,0)</f>
        <v>0</v>
      </c>
      <c r="BJ89" s="19" t="s">
        <v>83</v>
      </c>
      <c r="BK89" s="177">
        <f>ROUND(I89*H89,2)</f>
        <v>0</v>
      </c>
      <c r="BL89" s="19" t="s">
        <v>130</v>
      </c>
      <c r="BM89" s="176" t="s">
        <v>330</v>
      </c>
    </row>
    <row r="90" s="13" customFormat="1">
      <c r="A90" s="13"/>
      <c r="B90" s="193"/>
      <c r="C90" s="13"/>
      <c r="D90" s="194" t="s">
        <v>139</v>
      </c>
      <c r="E90" s="13"/>
      <c r="F90" s="195" t="s">
        <v>289</v>
      </c>
      <c r="G90" s="13"/>
      <c r="H90" s="196">
        <v>8.1600000000000001</v>
      </c>
      <c r="I90" s="197"/>
      <c r="J90" s="13"/>
      <c r="K90" s="13"/>
      <c r="L90" s="193"/>
      <c r="M90" s="198"/>
      <c r="N90" s="199"/>
      <c r="O90" s="199"/>
      <c r="P90" s="199"/>
      <c r="Q90" s="199"/>
      <c r="R90" s="199"/>
      <c r="S90" s="199"/>
      <c r="T90" s="20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01" t="s">
        <v>139</v>
      </c>
      <c r="AU90" s="201" t="s">
        <v>85</v>
      </c>
      <c r="AV90" s="13" t="s">
        <v>85</v>
      </c>
      <c r="AW90" s="13" t="s">
        <v>4</v>
      </c>
      <c r="AX90" s="13" t="s">
        <v>83</v>
      </c>
      <c r="AY90" s="201" t="s">
        <v>122</v>
      </c>
    </row>
    <row r="91" s="2" customFormat="1" ht="24.15" customHeight="1">
      <c r="A91" s="38"/>
      <c r="B91" s="164"/>
      <c r="C91" s="165" t="s">
        <v>141</v>
      </c>
      <c r="D91" s="165" t="s">
        <v>125</v>
      </c>
      <c r="E91" s="166" t="s">
        <v>142</v>
      </c>
      <c r="F91" s="167" t="s">
        <v>143</v>
      </c>
      <c r="G91" s="168" t="s">
        <v>144</v>
      </c>
      <c r="H91" s="169">
        <v>0.01</v>
      </c>
      <c r="I91" s="170"/>
      <c r="J91" s="171">
        <f>ROUND(I91*H91,2)</f>
        <v>0</v>
      </c>
      <c r="K91" s="167" t="s">
        <v>129</v>
      </c>
      <c r="L91" s="39"/>
      <c r="M91" s="172" t="s">
        <v>3</v>
      </c>
      <c r="N91" s="173" t="s">
        <v>46</v>
      </c>
      <c r="O91" s="72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130</v>
      </c>
      <c r="AT91" s="176" t="s">
        <v>125</v>
      </c>
      <c r="AU91" s="176" t="s">
        <v>85</v>
      </c>
      <c r="AY91" s="19" t="s">
        <v>122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83</v>
      </c>
      <c r="BK91" s="177">
        <f>ROUND(I91*H91,2)</f>
        <v>0</v>
      </c>
      <c r="BL91" s="19" t="s">
        <v>130</v>
      </c>
      <c r="BM91" s="176" t="s">
        <v>145</v>
      </c>
    </row>
    <row r="92" s="2" customFormat="1">
      <c r="A92" s="38"/>
      <c r="B92" s="39"/>
      <c r="C92" s="38"/>
      <c r="D92" s="178" t="s">
        <v>132</v>
      </c>
      <c r="E92" s="38"/>
      <c r="F92" s="179" t="s">
        <v>146</v>
      </c>
      <c r="G92" s="38"/>
      <c r="H92" s="38"/>
      <c r="I92" s="180"/>
      <c r="J92" s="38"/>
      <c r="K92" s="38"/>
      <c r="L92" s="39"/>
      <c r="M92" s="181"/>
      <c r="N92" s="182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132</v>
      </c>
      <c r="AU92" s="19" t="s">
        <v>85</v>
      </c>
    </row>
    <row r="93" s="12" customFormat="1" ht="22.8" customHeight="1">
      <c r="A93" s="12"/>
      <c r="B93" s="151"/>
      <c r="C93" s="12"/>
      <c r="D93" s="152" t="s">
        <v>74</v>
      </c>
      <c r="E93" s="162" t="s">
        <v>147</v>
      </c>
      <c r="F93" s="162" t="s">
        <v>148</v>
      </c>
      <c r="G93" s="12"/>
      <c r="H93" s="12"/>
      <c r="I93" s="154"/>
      <c r="J93" s="163">
        <f>BK93</f>
        <v>0</v>
      </c>
      <c r="K93" s="12"/>
      <c r="L93" s="151"/>
      <c r="M93" s="156"/>
      <c r="N93" s="157"/>
      <c r="O93" s="157"/>
      <c r="P93" s="158">
        <f>SUM(P94:P118)</f>
        <v>0</v>
      </c>
      <c r="Q93" s="157"/>
      <c r="R93" s="158">
        <f>SUM(R94:R118)</f>
        <v>0.033742399999999999</v>
      </c>
      <c r="S93" s="157"/>
      <c r="T93" s="159">
        <f>SUM(T94:T118)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2" t="s">
        <v>85</v>
      </c>
      <c r="AT93" s="160" t="s">
        <v>74</v>
      </c>
      <c r="AU93" s="160" t="s">
        <v>83</v>
      </c>
      <c r="AY93" s="152" t="s">
        <v>122</v>
      </c>
      <c r="BK93" s="161">
        <f>SUM(BK94:BK118)</f>
        <v>0</v>
      </c>
    </row>
    <row r="94" s="2" customFormat="1" ht="16.5" customHeight="1">
      <c r="A94" s="38"/>
      <c r="B94" s="164"/>
      <c r="C94" s="165" t="s">
        <v>149</v>
      </c>
      <c r="D94" s="165" t="s">
        <v>125</v>
      </c>
      <c r="E94" s="166" t="s">
        <v>150</v>
      </c>
      <c r="F94" s="167" t="s">
        <v>151</v>
      </c>
      <c r="G94" s="168" t="s">
        <v>152</v>
      </c>
      <c r="H94" s="169">
        <v>6</v>
      </c>
      <c r="I94" s="170"/>
      <c r="J94" s="171">
        <f>ROUND(I94*H94,2)</f>
        <v>0</v>
      </c>
      <c r="K94" s="167" t="s">
        <v>129</v>
      </c>
      <c r="L94" s="39"/>
      <c r="M94" s="172" t="s">
        <v>3</v>
      </c>
      <c r="N94" s="173" t="s">
        <v>46</v>
      </c>
      <c r="O94" s="72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130</v>
      </c>
      <c r="AT94" s="176" t="s">
        <v>125</v>
      </c>
      <c r="AU94" s="176" t="s">
        <v>85</v>
      </c>
      <c r="AY94" s="19" t="s">
        <v>122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83</v>
      </c>
      <c r="BK94" s="177">
        <f>ROUND(I94*H94,2)</f>
        <v>0</v>
      </c>
      <c r="BL94" s="19" t="s">
        <v>130</v>
      </c>
      <c r="BM94" s="176" t="s">
        <v>331</v>
      </c>
    </row>
    <row r="95" s="2" customFormat="1">
      <c r="A95" s="38"/>
      <c r="B95" s="39"/>
      <c r="C95" s="38"/>
      <c r="D95" s="178" t="s">
        <v>132</v>
      </c>
      <c r="E95" s="38"/>
      <c r="F95" s="179" t="s">
        <v>154</v>
      </c>
      <c r="G95" s="38"/>
      <c r="H95" s="38"/>
      <c r="I95" s="180"/>
      <c r="J95" s="38"/>
      <c r="K95" s="38"/>
      <c r="L95" s="39"/>
      <c r="M95" s="181"/>
      <c r="N95" s="182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132</v>
      </c>
      <c r="AU95" s="19" t="s">
        <v>85</v>
      </c>
    </row>
    <row r="96" s="2" customFormat="1" ht="16.5" customHeight="1">
      <c r="A96" s="38"/>
      <c r="B96" s="164"/>
      <c r="C96" s="165" t="s">
        <v>155</v>
      </c>
      <c r="D96" s="165" t="s">
        <v>125</v>
      </c>
      <c r="E96" s="166" t="s">
        <v>332</v>
      </c>
      <c r="F96" s="167" t="s">
        <v>333</v>
      </c>
      <c r="G96" s="168" t="s">
        <v>152</v>
      </c>
      <c r="H96" s="169">
        <v>6</v>
      </c>
      <c r="I96" s="170"/>
      <c r="J96" s="171">
        <f>ROUND(I96*H96,2)</f>
        <v>0</v>
      </c>
      <c r="K96" s="167" t="s">
        <v>129</v>
      </c>
      <c r="L96" s="39"/>
      <c r="M96" s="172" t="s">
        <v>3</v>
      </c>
      <c r="N96" s="173" t="s">
        <v>46</v>
      </c>
      <c r="O96" s="72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6" t="s">
        <v>130</v>
      </c>
      <c r="AT96" s="176" t="s">
        <v>125</v>
      </c>
      <c r="AU96" s="176" t="s">
        <v>85</v>
      </c>
      <c r="AY96" s="19" t="s">
        <v>122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9" t="s">
        <v>83</v>
      </c>
      <c r="BK96" s="177">
        <f>ROUND(I96*H96,2)</f>
        <v>0</v>
      </c>
      <c r="BL96" s="19" t="s">
        <v>130</v>
      </c>
      <c r="BM96" s="176" t="s">
        <v>334</v>
      </c>
    </row>
    <row r="97" s="2" customFormat="1">
      <c r="A97" s="38"/>
      <c r="B97" s="39"/>
      <c r="C97" s="38"/>
      <c r="D97" s="178" t="s">
        <v>132</v>
      </c>
      <c r="E97" s="38"/>
      <c r="F97" s="179" t="s">
        <v>335</v>
      </c>
      <c r="G97" s="38"/>
      <c r="H97" s="38"/>
      <c r="I97" s="180"/>
      <c r="J97" s="38"/>
      <c r="K97" s="38"/>
      <c r="L97" s="39"/>
      <c r="M97" s="181"/>
      <c r="N97" s="182"/>
      <c r="O97" s="72"/>
      <c r="P97" s="72"/>
      <c r="Q97" s="72"/>
      <c r="R97" s="72"/>
      <c r="S97" s="72"/>
      <c r="T97" s="7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132</v>
      </c>
      <c r="AU97" s="19" t="s">
        <v>85</v>
      </c>
    </row>
    <row r="98" s="2" customFormat="1" ht="16.5" customHeight="1">
      <c r="A98" s="38"/>
      <c r="B98" s="164"/>
      <c r="C98" s="165" t="s">
        <v>160</v>
      </c>
      <c r="D98" s="165" t="s">
        <v>125</v>
      </c>
      <c r="E98" s="166" t="s">
        <v>161</v>
      </c>
      <c r="F98" s="167" t="s">
        <v>162</v>
      </c>
      <c r="G98" s="168" t="s">
        <v>128</v>
      </c>
      <c r="H98" s="169">
        <v>8</v>
      </c>
      <c r="I98" s="170"/>
      <c r="J98" s="171">
        <f>ROUND(I98*H98,2)</f>
        <v>0</v>
      </c>
      <c r="K98" s="167" t="s">
        <v>129</v>
      </c>
      <c r="L98" s="39"/>
      <c r="M98" s="172" t="s">
        <v>3</v>
      </c>
      <c r="N98" s="173" t="s">
        <v>46</v>
      </c>
      <c r="O98" s="72"/>
      <c r="P98" s="174">
        <f>O98*H98</f>
        <v>0</v>
      </c>
      <c r="Q98" s="174">
        <v>0.0011999999999999999</v>
      </c>
      <c r="R98" s="174">
        <f>Q98*H98</f>
        <v>0.0095999999999999992</v>
      </c>
      <c r="S98" s="174">
        <v>0</v>
      </c>
      <c r="T98" s="17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76" t="s">
        <v>130</v>
      </c>
      <c r="AT98" s="176" t="s">
        <v>125</v>
      </c>
      <c r="AU98" s="176" t="s">
        <v>85</v>
      </c>
      <c r="AY98" s="19" t="s">
        <v>122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9" t="s">
        <v>83</v>
      </c>
      <c r="BK98" s="177">
        <f>ROUND(I98*H98,2)</f>
        <v>0</v>
      </c>
      <c r="BL98" s="19" t="s">
        <v>130</v>
      </c>
      <c r="BM98" s="176" t="s">
        <v>336</v>
      </c>
    </row>
    <row r="99" s="2" customFormat="1">
      <c r="A99" s="38"/>
      <c r="B99" s="39"/>
      <c r="C99" s="38"/>
      <c r="D99" s="178" t="s">
        <v>132</v>
      </c>
      <c r="E99" s="38"/>
      <c r="F99" s="179" t="s">
        <v>164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132</v>
      </c>
      <c r="AU99" s="19" t="s">
        <v>85</v>
      </c>
    </row>
    <row r="100" s="2" customFormat="1" ht="16.5" customHeight="1">
      <c r="A100" s="38"/>
      <c r="B100" s="164"/>
      <c r="C100" s="183" t="s">
        <v>165</v>
      </c>
      <c r="D100" s="183" t="s">
        <v>134</v>
      </c>
      <c r="E100" s="184" t="s">
        <v>337</v>
      </c>
      <c r="F100" s="185" t="s">
        <v>167</v>
      </c>
      <c r="G100" s="186" t="s">
        <v>128</v>
      </c>
      <c r="H100" s="187">
        <v>8.2400000000000002</v>
      </c>
      <c r="I100" s="188"/>
      <c r="J100" s="189">
        <f>ROUND(I100*H100,2)</f>
        <v>0</v>
      </c>
      <c r="K100" s="185" t="s">
        <v>129</v>
      </c>
      <c r="L100" s="190"/>
      <c r="M100" s="191" t="s">
        <v>3</v>
      </c>
      <c r="N100" s="192" t="s">
        <v>46</v>
      </c>
      <c r="O100" s="72"/>
      <c r="P100" s="174">
        <f>O100*H100</f>
        <v>0</v>
      </c>
      <c r="Q100" s="174">
        <v>0.0020100000000000001</v>
      </c>
      <c r="R100" s="174">
        <f>Q100*H100</f>
        <v>0.016562400000000001</v>
      </c>
      <c r="S100" s="174">
        <v>0</v>
      </c>
      <c r="T100" s="17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6" t="s">
        <v>137</v>
      </c>
      <c r="AT100" s="176" t="s">
        <v>134</v>
      </c>
      <c r="AU100" s="176" t="s">
        <v>85</v>
      </c>
      <c r="AY100" s="19" t="s">
        <v>122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9" t="s">
        <v>83</v>
      </c>
      <c r="BK100" s="177">
        <f>ROUND(I100*H100,2)</f>
        <v>0</v>
      </c>
      <c r="BL100" s="19" t="s">
        <v>130</v>
      </c>
      <c r="BM100" s="176" t="s">
        <v>338</v>
      </c>
    </row>
    <row r="101" s="13" customFormat="1">
      <c r="A101" s="13"/>
      <c r="B101" s="193"/>
      <c r="C101" s="13"/>
      <c r="D101" s="194" t="s">
        <v>139</v>
      </c>
      <c r="E101" s="13"/>
      <c r="F101" s="195" t="s">
        <v>305</v>
      </c>
      <c r="G101" s="13"/>
      <c r="H101" s="196">
        <v>8.2400000000000002</v>
      </c>
      <c r="I101" s="197"/>
      <c r="J101" s="13"/>
      <c r="K101" s="13"/>
      <c r="L101" s="193"/>
      <c r="M101" s="198"/>
      <c r="N101" s="199"/>
      <c r="O101" s="199"/>
      <c r="P101" s="199"/>
      <c r="Q101" s="199"/>
      <c r="R101" s="199"/>
      <c r="S101" s="199"/>
      <c r="T101" s="20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01" t="s">
        <v>139</v>
      </c>
      <c r="AU101" s="201" t="s">
        <v>85</v>
      </c>
      <c r="AV101" s="13" t="s">
        <v>85</v>
      </c>
      <c r="AW101" s="13" t="s">
        <v>4</v>
      </c>
      <c r="AX101" s="13" t="s">
        <v>83</v>
      </c>
      <c r="AY101" s="201" t="s">
        <v>122</v>
      </c>
    </row>
    <row r="102" s="2" customFormat="1" ht="16.5" customHeight="1">
      <c r="A102" s="38"/>
      <c r="B102" s="164"/>
      <c r="C102" s="165" t="s">
        <v>170</v>
      </c>
      <c r="D102" s="165" t="s">
        <v>125</v>
      </c>
      <c r="E102" s="166" t="s">
        <v>171</v>
      </c>
      <c r="F102" s="167" t="s">
        <v>172</v>
      </c>
      <c r="G102" s="168" t="s">
        <v>173</v>
      </c>
      <c r="H102" s="169">
        <v>1</v>
      </c>
      <c r="I102" s="170"/>
      <c r="J102" s="171">
        <f>ROUND(I102*H102,2)</f>
        <v>0</v>
      </c>
      <c r="K102" s="167" t="s">
        <v>129</v>
      </c>
      <c r="L102" s="39"/>
      <c r="M102" s="172" t="s">
        <v>3</v>
      </c>
      <c r="N102" s="173" t="s">
        <v>46</v>
      </c>
      <c r="O102" s="72"/>
      <c r="P102" s="174">
        <f>O102*H102</f>
        <v>0</v>
      </c>
      <c r="Q102" s="174">
        <v>0</v>
      </c>
      <c r="R102" s="174">
        <f>Q102*H102</f>
        <v>0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130</v>
      </c>
      <c r="AT102" s="176" t="s">
        <v>125</v>
      </c>
      <c r="AU102" s="176" t="s">
        <v>85</v>
      </c>
      <c r="AY102" s="19" t="s">
        <v>122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83</v>
      </c>
      <c r="BK102" s="177">
        <f>ROUND(I102*H102,2)</f>
        <v>0</v>
      </c>
      <c r="BL102" s="19" t="s">
        <v>130</v>
      </c>
      <c r="BM102" s="176" t="s">
        <v>174</v>
      </c>
    </row>
    <row r="103" s="2" customFormat="1">
      <c r="A103" s="38"/>
      <c r="B103" s="39"/>
      <c r="C103" s="38"/>
      <c r="D103" s="178" t="s">
        <v>132</v>
      </c>
      <c r="E103" s="38"/>
      <c r="F103" s="179" t="s">
        <v>175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132</v>
      </c>
      <c r="AU103" s="19" t="s">
        <v>85</v>
      </c>
    </row>
    <row r="104" s="2" customFormat="1" ht="24.15" customHeight="1">
      <c r="A104" s="38"/>
      <c r="B104" s="164"/>
      <c r="C104" s="165" t="s">
        <v>176</v>
      </c>
      <c r="D104" s="165" t="s">
        <v>125</v>
      </c>
      <c r="E104" s="166" t="s">
        <v>177</v>
      </c>
      <c r="F104" s="167" t="s">
        <v>178</v>
      </c>
      <c r="G104" s="168" t="s">
        <v>173</v>
      </c>
      <c r="H104" s="169">
        <v>1</v>
      </c>
      <c r="I104" s="170"/>
      <c r="J104" s="171">
        <f>ROUND(I104*H104,2)</f>
        <v>0</v>
      </c>
      <c r="K104" s="167" t="s">
        <v>129</v>
      </c>
      <c r="L104" s="39"/>
      <c r="M104" s="172" t="s">
        <v>3</v>
      </c>
      <c r="N104" s="173" t="s">
        <v>46</v>
      </c>
      <c r="O104" s="72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6" t="s">
        <v>130</v>
      </c>
      <c r="AT104" s="176" t="s">
        <v>125</v>
      </c>
      <c r="AU104" s="176" t="s">
        <v>85</v>
      </c>
      <c r="AY104" s="19" t="s">
        <v>122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9" t="s">
        <v>83</v>
      </c>
      <c r="BK104" s="177">
        <f>ROUND(I104*H104,2)</f>
        <v>0</v>
      </c>
      <c r="BL104" s="19" t="s">
        <v>130</v>
      </c>
      <c r="BM104" s="176" t="s">
        <v>179</v>
      </c>
    </row>
    <row r="105" s="2" customFormat="1">
      <c r="A105" s="38"/>
      <c r="B105" s="39"/>
      <c r="C105" s="38"/>
      <c r="D105" s="178" t="s">
        <v>132</v>
      </c>
      <c r="E105" s="38"/>
      <c r="F105" s="179" t="s">
        <v>180</v>
      </c>
      <c r="G105" s="38"/>
      <c r="H105" s="38"/>
      <c r="I105" s="180"/>
      <c r="J105" s="38"/>
      <c r="K105" s="38"/>
      <c r="L105" s="39"/>
      <c r="M105" s="181"/>
      <c r="N105" s="182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132</v>
      </c>
      <c r="AU105" s="19" t="s">
        <v>85</v>
      </c>
    </row>
    <row r="106" s="2" customFormat="1" ht="21.75" customHeight="1">
      <c r="A106" s="38"/>
      <c r="B106" s="164"/>
      <c r="C106" s="165" t="s">
        <v>181</v>
      </c>
      <c r="D106" s="165" t="s">
        <v>125</v>
      </c>
      <c r="E106" s="166" t="s">
        <v>182</v>
      </c>
      <c r="F106" s="167" t="s">
        <v>183</v>
      </c>
      <c r="G106" s="168" t="s">
        <v>152</v>
      </c>
      <c r="H106" s="169">
        <v>6</v>
      </c>
      <c r="I106" s="170"/>
      <c r="J106" s="171">
        <f>ROUND(I106*H106,2)</f>
        <v>0</v>
      </c>
      <c r="K106" s="167" t="s">
        <v>129</v>
      </c>
      <c r="L106" s="39"/>
      <c r="M106" s="172" t="s">
        <v>3</v>
      </c>
      <c r="N106" s="173" t="s">
        <v>46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130</v>
      </c>
      <c r="AT106" s="176" t="s">
        <v>125</v>
      </c>
      <c r="AU106" s="176" t="s">
        <v>85</v>
      </c>
      <c r="AY106" s="19" t="s">
        <v>122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83</v>
      </c>
      <c r="BK106" s="177">
        <f>ROUND(I106*H106,2)</f>
        <v>0</v>
      </c>
      <c r="BL106" s="19" t="s">
        <v>130</v>
      </c>
      <c r="BM106" s="176" t="s">
        <v>184</v>
      </c>
    </row>
    <row r="107" s="2" customFormat="1">
      <c r="A107" s="38"/>
      <c r="B107" s="39"/>
      <c r="C107" s="38"/>
      <c r="D107" s="178" t="s">
        <v>132</v>
      </c>
      <c r="E107" s="38"/>
      <c r="F107" s="179" t="s">
        <v>185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132</v>
      </c>
      <c r="AU107" s="19" t="s">
        <v>85</v>
      </c>
    </row>
    <row r="108" s="2" customFormat="1" ht="16.5" customHeight="1">
      <c r="A108" s="38"/>
      <c r="B108" s="164"/>
      <c r="C108" s="165" t="s">
        <v>186</v>
      </c>
      <c r="D108" s="165" t="s">
        <v>125</v>
      </c>
      <c r="E108" s="166" t="s">
        <v>187</v>
      </c>
      <c r="F108" s="167" t="s">
        <v>188</v>
      </c>
      <c r="G108" s="168" t="s">
        <v>152</v>
      </c>
      <c r="H108" s="169">
        <v>1</v>
      </c>
      <c r="I108" s="170"/>
      <c r="J108" s="171">
        <f>ROUND(I108*H108,2)</f>
        <v>0</v>
      </c>
      <c r="K108" s="167" t="s">
        <v>129</v>
      </c>
      <c r="L108" s="39"/>
      <c r="M108" s="172" t="s">
        <v>3</v>
      </c>
      <c r="N108" s="173" t="s">
        <v>46</v>
      </c>
      <c r="O108" s="72"/>
      <c r="P108" s="174">
        <f>O108*H108</f>
        <v>0</v>
      </c>
      <c r="Q108" s="174">
        <v>0.00076000000000000004</v>
      </c>
      <c r="R108" s="174">
        <f>Q108*H108</f>
        <v>0.00076000000000000004</v>
      </c>
      <c r="S108" s="174">
        <v>0</v>
      </c>
      <c r="T108" s="17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76" t="s">
        <v>130</v>
      </c>
      <c r="AT108" s="176" t="s">
        <v>125</v>
      </c>
      <c r="AU108" s="176" t="s">
        <v>85</v>
      </c>
      <c r="AY108" s="19" t="s">
        <v>122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9" t="s">
        <v>83</v>
      </c>
      <c r="BK108" s="177">
        <f>ROUND(I108*H108,2)</f>
        <v>0</v>
      </c>
      <c r="BL108" s="19" t="s">
        <v>130</v>
      </c>
      <c r="BM108" s="176" t="s">
        <v>339</v>
      </c>
    </row>
    <row r="109" s="2" customFormat="1">
      <c r="A109" s="38"/>
      <c r="B109" s="39"/>
      <c r="C109" s="38"/>
      <c r="D109" s="178" t="s">
        <v>132</v>
      </c>
      <c r="E109" s="38"/>
      <c r="F109" s="179" t="s">
        <v>190</v>
      </c>
      <c r="G109" s="38"/>
      <c r="H109" s="38"/>
      <c r="I109" s="180"/>
      <c r="J109" s="38"/>
      <c r="K109" s="38"/>
      <c r="L109" s="39"/>
      <c r="M109" s="181"/>
      <c r="N109" s="182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132</v>
      </c>
      <c r="AU109" s="19" t="s">
        <v>85</v>
      </c>
    </row>
    <row r="110" s="2" customFormat="1" ht="16.5" customHeight="1">
      <c r="A110" s="38"/>
      <c r="B110" s="164"/>
      <c r="C110" s="165" t="s">
        <v>9</v>
      </c>
      <c r="D110" s="165" t="s">
        <v>125</v>
      </c>
      <c r="E110" s="166" t="s">
        <v>191</v>
      </c>
      <c r="F110" s="167" t="s">
        <v>192</v>
      </c>
      <c r="G110" s="168" t="s">
        <v>152</v>
      </c>
      <c r="H110" s="169">
        <v>3</v>
      </c>
      <c r="I110" s="170"/>
      <c r="J110" s="171">
        <f>ROUND(I110*H110,2)</f>
        <v>0</v>
      </c>
      <c r="K110" s="167" t="s">
        <v>129</v>
      </c>
      <c r="L110" s="39"/>
      <c r="M110" s="172" t="s">
        <v>3</v>
      </c>
      <c r="N110" s="173" t="s">
        <v>46</v>
      </c>
      <c r="O110" s="72"/>
      <c r="P110" s="174">
        <f>O110*H110</f>
        <v>0</v>
      </c>
      <c r="Q110" s="174">
        <v>0.0016800000000000001</v>
      </c>
      <c r="R110" s="174">
        <f>Q110*H110</f>
        <v>0.0050400000000000002</v>
      </c>
      <c r="S110" s="174">
        <v>0</v>
      </c>
      <c r="T110" s="17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130</v>
      </c>
      <c r="AT110" s="176" t="s">
        <v>125</v>
      </c>
      <c r="AU110" s="176" t="s">
        <v>85</v>
      </c>
      <c r="AY110" s="19" t="s">
        <v>122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83</v>
      </c>
      <c r="BK110" s="177">
        <f>ROUND(I110*H110,2)</f>
        <v>0</v>
      </c>
      <c r="BL110" s="19" t="s">
        <v>130</v>
      </c>
      <c r="BM110" s="176" t="s">
        <v>340</v>
      </c>
    </row>
    <row r="111" s="2" customFormat="1">
      <c r="A111" s="38"/>
      <c r="B111" s="39"/>
      <c r="C111" s="38"/>
      <c r="D111" s="178" t="s">
        <v>132</v>
      </c>
      <c r="E111" s="38"/>
      <c r="F111" s="179" t="s">
        <v>194</v>
      </c>
      <c r="G111" s="38"/>
      <c r="H111" s="38"/>
      <c r="I111" s="180"/>
      <c r="J111" s="38"/>
      <c r="K111" s="38"/>
      <c r="L111" s="39"/>
      <c r="M111" s="181"/>
      <c r="N111" s="182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132</v>
      </c>
      <c r="AU111" s="19" t="s">
        <v>85</v>
      </c>
    </row>
    <row r="112" s="2" customFormat="1" ht="16.5" customHeight="1">
      <c r="A112" s="38"/>
      <c r="B112" s="164"/>
      <c r="C112" s="165" t="s">
        <v>195</v>
      </c>
      <c r="D112" s="165" t="s">
        <v>125</v>
      </c>
      <c r="E112" s="166" t="s">
        <v>314</v>
      </c>
      <c r="F112" s="167" t="s">
        <v>315</v>
      </c>
      <c r="G112" s="168" t="s">
        <v>152</v>
      </c>
      <c r="H112" s="169">
        <v>1</v>
      </c>
      <c r="I112" s="170"/>
      <c r="J112" s="171">
        <f>ROUND(I112*H112,2)</f>
        <v>0</v>
      </c>
      <c r="K112" s="167" t="s">
        <v>129</v>
      </c>
      <c r="L112" s="39"/>
      <c r="M112" s="172" t="s">
        <v>3</v>
      </c>
      <c r="N112" s="173" t="s">
        <v>46</v>
      </c>
      <c r="O112" s="72"/>
      <c r="P112" s="174">
        <f>O112*H112</f>
        <v>0</v>
      </c>
      <c r="Q112" s="174">
        <v>2.0000000000000002E-05</v>
      </c>
      <c r="R112" s="174">
        <f>Q112*H112</f>
        <v>2.0000000000000002E-05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130</v>
      </c>
      <c r="AT112" s="176" t="s">
        <v>125</v>
      </c>
      <c r="AU112" s="176" t="s">
        <v>85</v>
      </c>
      <c r="AY112" s="19" t="s">
        <v>122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83</v>
      </c>
      <c r="BK112" s="177">
        <f>ROUND(I112*H112,2)</f>
        <v>0</v>
      </c>
      <c r="BL112" s="19" t="s">
        <v>130</v>
      </c>
      <c r="BM112" s="176" t="s">
        <v>341</v>
      </c>
    </row>
    <row r="113" s="2" customFormat="1">
      <c r="A113" s="38"/>
      <c r="B113" s="39"/>
      <c r="C113" s="38"/>
      <c r="D113" s="178" t="s">
        <v>132</v>
      </c>
      <c r="E113" s="38"/>
      <c r="F113" s="179" t="s">
        <v>317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132</v>
      </c>
      <c r="AU113" s="19" t="s">
        <v>85</v>
      </c>
    </row>
    <row r="114" s="2" customFormat="1" ht="21.75" customHeight="1">
      <c r="A114" s="38"/>
      <c r="B114" s="164"/>
      <c r="C114" s="183" t="s">
        <v>200</v>
      </c>
      <c r="D114" s="183" t="s">
        <v>134</v>
      </c>
      <c r="E114" s="184" t="s">
        <v>318</v>
      </c>
      <c r="F114" s="185" t="s">
        <v>319</v>
      </c>
      <c r="G114" s="186" t="s">
        <v>152</v>
      </c>
      <c r="H114" s="187">
        <v>1</v>
      </c>
      <c r="I114" s="188"/>
      <c r="J114" s="189">
        <f>ROUND(I114*H114,2)</f>
        <v>0</v>
      </c>
      <c r="K114" s="185" t="s">
        <v>129</v>
      </c>
      <c r="L114" s="190"/>
      <c r="M114" s="191" t="s">
        <v>3</v>
      </c>
      <c r="N114" s="192" t="s">
        <v>46</v>
      </c>
      <c r="O114" s="72"/>
      <c r="P114" s="174">
        <f>O114*H114</f>
        <v>0</v>
      </c>
      <c r="Q114" s="174">
        <v>0.0016000000000000001</v>
      </c>
      <c r="R114" s="174">
        <f>Q114*H114</f>
        <v>0.0016000000000000001</v>
      </c>
      <c r="S114" s="174">
        <v>0</v>
      </c>
      <c r="T114" s="17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6" t="s">
        <v>137</v>
      </c>
      <c r="AT114" s="176" t="s">
        <v>134</v>
      </c>
      <c r="AU114" s="176" t="s">
        <v>85</v>
      </c>
      <c r="AY114" s="19" t="s">
        <v>122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9" t="s">
        <v>83</v>
      </c>
      <c r="BK114" s="177">
        <f>ROUND(I114*H114,2)</f>
        <v>0</v>
      </c>
      <c r="BL114" s="19" t="s">
        <v>130</v>
      </c>
      <c r="BM114" s="176" t="s">
        <v>342</v>
      </c>
    </row>
    <row r="115" s="2" customFormat="1" ht="24.15" customHeight="1">
      <c r="A115" s="38"/>
      <c r="B115" s="164"/>
      <c r="C115" s="165" t="s">
        <v>204</v>
      </c>
      <c r="D115" s="165" t="s">
        <v>125</v>
      </c>
      <c r="E115" s="166" t="s">
        <v>321</v>
      </c>
      <c r="F115" s="167" t="s">
        <v>322</v>
      </c>
      <c r="G115" s="168" t="s">
        <v>128</v>
      </c>
      <c r="H115" s="169">
        <v>8</v>
      </c>
      <c r="I115" s="170"/>
      <c r="J115" s="171">
        <f>ROUND(I115*H115,2)</f>
        <v>0</v>
      </c>
      <c r="K115" s="167" t="s">
        <v>129</v>
      </c>
      <c r="L115" s="39"/>
      <c r="M115" s="172" t="s">
        <v>3</v>
      </c>
      <c r="N115" s="173" t="s">
        <v>46</v>
      </c>
      <c r="O115" s="72"/>
      <c r="P115" s="174">
        <f>O115*H115</f>
        <v>0</v>
      </c>
      <c r="Q115" s="174">
        <v>2.0000000000000002E-05</v>
      </c>
      <c r="R115" s="174">
        <f>Q115*H115</f>
        <v>0.00016000000000000001</v>
      </c>
      <c r="S115" s="174">
        <v>0</v>
      </c>
      <c r="T115" s="17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6" t="s">
        <v>130</v>
      </c>
      <c r="AT115" s="176" t="s">
        <v>125</v>
      </c>
      <c r="AU115" s="176" t="s">
        <v>85</v>
      </c>
      <c r="AY115" s="19" t="s">
        <v>122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9" t="s">
        <v>83</v>
      </c>
      <c r="BK115" s="177">
        <f>ROUND(I115*H115,2)</f>
        <v>0</v>
      </c>
      <c r="BL115" s="19" t="s">
        <v>130</v>
      </c>
      <c r="BM115" s="176" t="s">
        <v>323</v>
      </c>
    </row>
    <row r="116" s="2" customFormat="1">
      <c r="A116" s="38"/>
      <c r="B116" s="39"/>
      <c r="C116" s="38"/>
      <c r="D116" s="178" t="s">
        <v>132</v>
      </c>
      <c r="E116" s="38"/>
      <c r="F116" s="179" t="s">
        <v>324</v>
      </c>
      <c r="G116" s="38"/>
      <c r="H116" s="38"/>
      <c r="I116" s="180"/>
      <c r="J116" s="38"/>
      <c r="K116" s="38"/>
      <c r="L116" s="39"/>
      <c r="M116" s="181"/>
      <c r="N116" s="182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132</v>
      </c>
      <c r="AU116" s="19" t="s">
        <v>85</v>
      </c>
    </row>
    <row r="117" s="2" customFormat="1" ht="24.15" customHeight="1">
      <c r="A117" s="38"/>
      <c r="B117" s="164"/>
      <c r="C117" s="165" t="s">
        <v>130</v>
      </c>
      <c r="D117" s="165" t="s">
        <v>125</v>
      </c>
      <c r="E117" s="166" t="s">
        <v>209</v>
      </c>
      <c r="F117" s="167" t="s">
        <v>210</v>
      </c>
      <c r="G117" s="168" t="s">
        <v>144</v>
      </c>
      <c r="H117" s="169">
        <v>0.034000000000000002</v>
      </c>
      <c r="I117" s="170"/>
      <c r="J117" s="171">
        <f>ROUND(I117*H117,2)</f>
        <v>0</v>
      </c>
      <c r="K117" s="167" t="s">
        <v>129</v>
      </c>
      <c r="L117" s="39"/>
      <c r="M117" s="172" t="s">
        <v>3</v>
      </c>
      <c r="N117" s="173" t="s">
        <v>46</v>
      </c>
      <c r="O117" s="72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6" t="s">
        <v>130</v>
      </c>
      <c r="AT117" s="176" t="s">
        <v>125</v>
      </c>
      <c r="AU117" s="176" t="s">
        <v>85</v>
      </c>
      <c r="AY117" s="19" t="s">
        <v>122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9" t="s">
        <v>83</v>
      </c>
      <c r="BK117" s="177">
        <f>ROUND(I117*H117,2)</f>
        <v>0</v>
      </c>
      <c r="BL117" s="19" t="s">
        <v>130</v>
      </c>
      <c r="BM117" s="176" t="s">
        <v>211</v>
      </c>
    </row>
    <row r="118" s="2" customFormat="1">
      <c r="A118" s="38"/>
      <c r="B118" s="39"/>
      <c r="C118" s="38"/>
      <c r="D118" s="178" t="s">
        <v>132</v>
      </c>
      <c r="E118" s="38"/>
      <c r="F118" s="179" t="s">
        <v>212</v>
      </c>
      <c r="G118" s="38"/>
      <c r="H118" s="38"/>
      <c r="I118" s="180"/>
      <c r="J118" s="38"/>
      <c r="K118" s="38"/>
      <c r="L118" s="39"/>
      <c r="M118" s="181"/>
      <c r="N118" s="182"/>
      <c r="O118" s="72"/>
      <c r="P118" s="72"/>
      <c r="Q118" s="72"/>
      <c r="R118" s="72"/>
      <c r="S118" s="72"/>
      <c r="T118" s="73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132</v>
      </c>
      <c r="AU118" s="19" t="s">
        <v>85</v>
      </c>
    </row>
    <row r="119" s="12" customFormat="1" ht="22.8" customHeight="1">
      <c r="A119" s="12"/>
      <c r="B119" s="151"/>
      <c r="C119" s="12"/>
      <c r="D119" s="152" t="s">
        <v>74</v>
      </c>
      <c r="E119" s="162" t="s">
        <v>213</v>
      </c>
      <c r="F119" s="162" t="s">
        <v>214</v>
      </c>
      <c r="G119" s="12"/>
      <c r="H119" s="12"/>
      <c r="I119" s="154"/>
      <c r="J119" s="163">
        <f>BK119</f>
        <v>0</v>
      </c>
      <c r="K119" s="12"/>
      <c r="L119" s="151"/>
      <c r="M119" s="156"/>
      <c r="N119" s="157"/>
      <c r="O119" s="157"/>
      <c r="P119" s="158">
        <f>SUM(P120:P124)</f>
        <v>0</v>
      </c>
      <c r="Q119" s="157"/>
      <c r="R119" s="158">
        <f>SUM(R120:R124)</f>
        <v>0.0092800000000000001</v>
      </c>
      <c r="S119" s="157"/>
      <c r="T119" s="159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2" t="s">
        <v>85</v>
      </c>
      <c r="AT119" s="160" t="s">
        <v>74</v>
      </c>
      <c r="AU119" s="160" t="s">
        <v>83</v>
      </c>
      <c r="AY119" s="152" t="s">
        <v>122</v>
      </c>
      <c r="BK119" s="161">
        <f>SUM(BK120:BK124)</f>
        <v>0</v>
      </c>
    </row>
    <row r="120" s="2" customFormat="1" ht="24.15" customHeight="1">
      <c r="A120" s="38"/>
      <c r="B120" s="164"/>
      <c r="C120" s="165" t="s">
        <v>215</v>
      </c>
      <c r="D120" s="165" t="s">
        <v>125</v>
      </c>
      <c r="E120" s="166" t="s">
        <v>343</v>
      </c>
      <c r="F120" s="167" t="s">
        <v>325</v>
      </c>
      <c r="G120" s="168" t="s">
        <v>173</v>
      </c>
      <c r="H120" s="169">
        <v>1</v>
      </c>
      <c r="I120" s="170"/>
      <c r="J120" s="171">
        <f>ROUND(I120*H120,2)</f>
        <v>0</v>
      </c>
      <c r="K120" s="167" t="s">
        <v>129</v>
      </c>
      <c r="L120" s="39"/>
      <c r="M120" s="172" t="s">
        <v>3</v>
      </c>
      <c r="N120" s="173" t="s">
        <v>46</v>
      </c>
      <c r="O120" s="72"/>
      <c r="P120" s="174">
        <f>O120*H120</f>
        <v>0</v>
      </c>
      <c r="Q120" s="174">
        <v>0.0092800000000000001</v>
      </c>
      <c r="R120" s="174">
        <f>Q120*H120</f>
        <v>0.0092800000000000001</v>
      </c>
      <c r="S120" s="174">
        <v>0</v>
      </c>
      <c r="T120" s="17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76" t="s">
        <v>130</v>
      </c>
      <c r="AT120" s="176" t="s">
        <v>125</v>
      </c>
      <c r="AU120" s="176" t="s">
        <v>85</v>
      </c>
      <c r="AY120" s="19" t="s">
        <v>122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9" t="s">
        <v>83</v>
      </c>
      <c r="BK120" s="177">
        <f>ROUND(I120*H120,2)</f>
        <v>0</v>
      </c>
      <c r="BL120" s="19" t="s">
        <v>130</v>
      </c>
      <c r="BM120" s="176" t="s">
        <v>344</v>
      </c>
    </row>
    <row r="121" s="2" customFormat="1">
      <c r="A121" s="38"/>
      <c r="B121" s="39"/>
      <c r="C121" s="38"/>
      <c r="D121" s="178" t="s">
        <v>132</v>
      </c>
      <c r="E121" s="38"/>
      <c r="F121" s="179" t="s">
        <v>345</v>
      </c>
      <c r="G121" s="38"/>
      <c r="H121" s="38"/>
      <c r="I121" s="180"/>
      <c r="J121" s="38"/>
      <c r="K121" s="38"/>
      <c r="L121" s="39"/>
      <c r="M121" s="181"/>
      <c r="N121" s="182"/>
      <c r="O121" s="72"/>
      <c r="P121" s="72"/>
      <c r="Q121" s="72"/>
      <c r="R121" s="72"/>
      <c r="S121" s="72"/>
      <c r="T121" s="73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132</v>
      </c>
      <c r="AU121" s="19" t="s">
        <v>85</v>
      </c>
    </row>
    <row r="122" s="2" customFormat="1">
      <c r="A122" s="38"/>
      <c r="B122" s="39"/>
      <c r="C122" s="38"/>
      <c r="D122" s="194" t="s">
        <v>220</v>
      </c>
      <c r="E122" s="38"/>
      <c r="F122" s="202" t="s">
        <v>283</v>
      </c>
      <c r="G122" s="38"/>
      <c r="H122" s="38"/>
      <c r="I122" s="180"/>
      <c r="J122" s="38"/>
      <c r="K122" s="38"/>
      <c r="L122" s="39"/>
      <c r="M122" s="181"/>
      <c r="N122" s="182"/>
      <c r="O122" s="72"/>
      <c r="P122" s="72"/>
      <c r="Q122" s="72"/>
      <c r="R122" s="72"/>
      <c r="S122" s="72"/>
      <c r="T122" s="73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220</v>
      </c>
      <c r="AU122" s="19" t="s">
        <v>85</v>
      </c>
    </row>
    <row r="123" s="2" customFormat="1" ht="24.15" customHeight="1">
      <c r="A123" s="38"/>
      <c r="B123" s="164"/>
      <c r="C123" s="165" t="s">
        <v>222</v>
      </c>
      <c r="D123" s="165" t="s">
        <v>125</v>
      </c>
      <c r="E123" s="166" t="s">
        <v>223</v>
      </c>
      <c r="F123" s="167" t="s">
        <v>224</v>
      </c>
      <c r="G123" s="168" t="s">
        <v>144</v>
      </c>
      <c r="H123" s="169">
        <v>0.0089999999999999993</v>
      </c>
      <c r="I123" s="170"/>
      <c r="J123" s="171">
        <f>ROUND(I123*H123,2)</f>
        <v>0</v>
      </c>
      <c r="K123" s="167" t="s">
        <v>129</v>
      </c>
      <c r="L123" s="39"/>
      <c r="M123" s="172" t="s">
        <v>3</v>
      </c>
      <c r="N123" s="173" t="s">
        <v>46</v>
      </c>
      <c r="O123" s="72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76" t="s">
        <v>130</v>
      </c>
      <c r="AT123" s="176" t="s">
        <v>125</v>
      </c>
      <c r="AU123" s="176" t="s">
        <v>85</v>
      </c>
      <c r="AY123" s="19" t="s">
        <v>122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9" t="s">
        <v>83</v>
      </c>
      <c r="BK123" s="177">
        <f>ROUND(I123*H123,2)</f>
        <v>0</v>
      </c>
      <c r="BL123" s="19" t="s">
        <v>130</v>
      </c>
      <c r="BM123" s="176" t="s">
        <v>225</v>
      </c>
    </row>
    <row r="124" s="2" customFormat="1">
      <c r="A124" s="38"/>
      <c r="B124" s="39"/>
      <c r="C124" s="38"/>
      <c r="D124" s="178" t="s">
        <v>132</v>
      </c>
      <c r="E124" s="38"/>
      <c r="F124" s="179" t="s">
        <v>226</v>
      </c>
      <c r="G124" s="38"/>
      <c r="H124" s="38"/>
      <c r="I124" s="180"/>
      <c r="J124" s="38"/>
      <c r="K124" s="38"/>
      <c r="L124" s="39"/>
      <c r="M124" s="181"/>
      <c r="N124" s="182"/>
      <c r="O124" s="72"/>
      <c r="P124" s="72"/>
      <c r="Q124" s="72"/>
      <c r="R124" s="72"/>
      <c r="S124" s="72"/>
      <c r="T124" s="7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132</v>
      </c>
      <c r="AU124" s="19" t="s">
        <v>85</v>
      </c>
    </row>
    <row r="125" s="12" customFormat="1" ht="25.92" customHeight="1">
      <c r="A125" s="12"/>
      <c r="B125" s="151"/>
      <c r="C125" s="12"/>
      <c r="D125" s="152" t="s">
        <v>74</v>
      </c>
      <c r="E125" s="153" t="s">
        <v>227</v>
      </c>
      <c r="F125" s="153" t="s">
        <v>228</v>
      </c>
      <c r="G125" s="12"/>
      <c r="H125" s="12"/>
      <c r="I125" s="154"/>
      <c r="J125" s="155">
        <f>BK125</f>
        <v>0</v>
      </c>
      <c r="K125" s="12"/>
      <c r="L125" s="151"/>
      <c r="M125" s="156"/>
      <c r="N125" s="157"/>
      <c r="O125" s="157"/>
      <c r="P125" s="158">
        <f>SUM(P126:P131)</f>
        <v>0</v>
      </c>
      <c r="Q125" s="157"/>
      <c r="R125" s="158">
        <f>SUM(R126:R131)</f>
        <v>0</v>
      </c>
      <c r="S125" s="157"/>
      <c r="T125" s="159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149</v>
      </c>
      <c r="AT125" s="160" t="s">
        <v>74</v>
      </c>
      <c r="AU125" s="160" t="s">
        <v>75</v>
      </c>
      <c r="AY125" s="152" t="s">
        <v>122</v>
      </c>
      <c r="BK125" s="161">
        <f>SUM(BK126:BK131)</f>
        <v>0</v>
      </c>
    </row>
    <row r="126" s="2" customFormat="1" ht="49.05" customHeight="1">
      <c r="A126" s="38"/>
      <c r="B126" s="164"/>
      <c r="C126" s="165" t="s">
        <v>229</v>
      </c>
      <c r="D126" s="165" t="s">
        <v>125</v>
      </c>
      <c r="E126" s="166" t="s">
        <v>230</v>
      </c>
      <c r="F126" s="167" t="s">
        <v>231</v>
      </c>
      <c r="G126" s="168" t="s">
        <v>232</v>
      </c>
      <c r="H126" s="169">
        <v>32</v>
      </c>
      <c r="I126" s="170"/>
      <c r="J126" s="171">
        <f>ROUND(I126*H126,2)</f>
        <v>0</v>
      </c>
      <c r="K126" s="167" t="s">
        <v>129</v>
      </c>
      <c r="L126" s="39"/>
      <c r="M126" s="172" t="s">
        <v>3</v>
      </c>
      <c r="N126" s="173" t="s">
        <v>46</v>
      </c>
      <c r="O126" s="72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233</v>
      </c>
      <c r="AT126" s="176" t="s">
        <v>125</v>
      </c>
      <c r="AU126" s="176" t="s">
        <v>83</v>
      </c>
      <c r="AY126" s="19" t="s">
        <v>122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83</v>
      </c>
      <c r="BK126" s="177">
        <f>ROUND(I126*H126,2)</f>
        <v>0</v>
      </c>
      <c r="BL126" s="19" t="s">
        <v>233</v>
      </c>
      <c r="BM126" s="176" t="s">
        <v>234</v>
      </c>
    </row>
    <row r="127" s="2" customFormat="1">
      <c r="A127" s="38"/>
      <c r="B127" s="39"/>
      <c r="C127" s="38"/>
      <c r="D127" s="178" t="s">
        <v>132</v>
      </c>
      <c r="E127" s="38"/>
      <c r="F127" s="179" t="s">
        <v>235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132</v>
      </c>
      <c r="AU127" s="19" t="s">
        <v>83</v>
      </c>
    </row>
    <row r="128" s="13" customFormat="1">
      <c r="A128" s="13"/>
      <c r="B128" s="193"/>
      <c r="C128" s="13"/>
      <c r="D128" s="194" t="s">
        <v>139</v>
      </c>
      <c r="E128" s="201" t="s">
        <v>3</v>
      </c>
      <c r="F128" s="195" t="s">
        <v>236</v>
      </c>
      <c r="G128" s="13"/>
      <c r="H128" s="196">
        <v>32</v>
      </c>
      <c r="I128" s="197"/>
      <c r="J128" s="13"/>
      <c r="K128" s="13"/>
      <c r="L128" s="193"/>
      <c r="M128" s="198"/>
      <c r="N128" s="199"/>
      <c r="O128" s="199"/>
      <c r="P128" s="199"/>
      <c r="Q128" s="199"/>
      <c r="R128" s="199"/>
      <c r="S128" s="199"/>
      <c r="T128" s="20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1" t="s">
        <v>139</v>
      </c>
      <c r="AU128" s="201" t="s">
        <v>83</v>
      </c>
      <c r="AV128" s="13" t="s">
        <v>85</v>
      </c>
      <c r="AW128" s="13" t="s">
        <v>37</v>
      </c>
      <c r="AX128" s="13" t="s">
        <v>75</v>
      </c>
      <c r="AY128" s="201" t="s">
        <v>122</v>
      </c>
    </row>
    <row r="129" s="14" customFormat="1">
      <c r="A129" s="14"/>
      <c r="B129" s="203"/>
      <c r="C129" s="14"/>
      <c r="D129" s="194" t="s">
        <v>139</v>
      </c>
      <c r="E129" s="204" t="s">
        <v>3</v>
      </c>
      <c r="F129" s="205" t="s">
        <v>237</v>
      </c>
      <c r="G129" s="14"/>
      <c r="H129" s="206">
        <v>32</v>
      </c>
      <c r="I129" s="207"/>
      <c r="J129" s="14"/>
      <c r="K129" s="14"/>
      <c r="L129" s="203"/>
      <c r="M129" s="208"/>
      <c r="N129" s="209"/>
      <c r="O129" s="209"/>
      <c r="P129" s="209"/>
      <c r="Q129" s="209"/>
      <c r="R129" s="209"/>
      <c r="S129" s="209"/>
      <c r="T129" s="21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4" t="s">
        <v>139</v>
      </c>
      <c r="AU129" s="204" t="s">
        <v>83</v>
      </c>
      <c r="AV129" s="14" t="s">
        <v>149</v>
      </c>
      <c r="AW129" s="14" t="s">
        <v>37</v>
      </c>
      <c r="AX129" s="14" t="s">
        <v>83</v>
      </c>
      <c r="AY129" s="204" t="s">
        <v>122</v>
      </c>
    </row>
    <row r="130" s="2" customFormat="1" ht="24.15" customHeight="1">
      <c r="A130" s="38"/>
      <c r="B130" s="164"/>
      <c r="C130" s="165" t="s">
        <v>238</v>
      </c>
      <c r="D130" s="165" t="s">
        <v>125</v>
      </c>
      <c r="E130" s="166" t="s">
        <v>239</v>
      </c>
      <c r="F130" s="167" t="s">
        <v>240</v>
      </c>
      <c r="G130" s="168" t="s">
        <v>232</v>
      </c>
      <c r="H130" s="169">
        <v>0</v>
      </c>
      <c r="I130" s="170"/>
      <c r="J130" s="171">
        <f>ROUND(I130*H130,2)</f>
        <v>0</v>
      </c>
      <c r="K130" s="167" t="s">
        <v>129</v>
      </c>
      <c r="L130" s="39"/>
      <c r="M130" s="172" t="s">
        <v>3</v>
      </c>
      <c r="N130" s="173" t="s">
        <v>46</v>
      </c>
      <c r="O130" s="72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6" t="s">
        <v>233</v>
      </c>
      <c r="AT130" s="176" t="s">
        <v>125</v>
      </c>
      <c r="AU130" s="176" t="s">
        <v>83</v>
      </c>
      <c r="AY130" s="19" t="s">
        <v>122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9" t="s">
        <v>83</v>
      </c>
      <c r="BK130" s="177">
        <f>ROUND(I130*H130,2)</f>
        <v>0</v>
      </c>
      <c r="BL130" s="19" t="s">
        <v>233</v>
      </c>
      <c r="BM130" s="176" t="s">
        <v>346</v>
      </c>
    </row>
    <row r="131" s="2" customFormat="1">
      <c r="A131" s="38"/>
      <c r="B131" s="39"/>
      <c r="C131" s="38"/>
      <c r="D131" s="178" t="s">
        <v>132</v>
      </c>
      <c r="E131" s="38"/>
      <c r="F131" s="179" t="s">
        <v>242</v>
      </c>
      <c r="G131" s="38"/>
      <c r="H131" s="38"/>
      <c r="I131" s="180"/>
      <c r="J131" s="38"/>
      <c r="K131" s="38"/>
      <c r="L131" s="39"/>
      <c r="M131" s="211"/>
      <c r="N131" s="212"/>
      <c r="O131" s="213"/>
      <c r="P131" s="213"/>
      <c r="Q131" s="213"/>
      <c r="R131" s="213"/>
      <c r="S131" s="213"/>
      <c r="T131" s="214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132</v>
      </c>
      <c r="AU131" s="19" t="s">
        <v>83</v>
      </c>
    </row>
    <row r="132" s="2" customFormat="1" ht="6.96" customHeight="1">
      <c r="A132" s="38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39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autoFilter ref="C83:K13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713463212"/>
    <hyperlink ref="F92" r:id="rId2" display="https://podminky.urs.cz/item/CS_URS_2025_02/998713121"/>
    <hyperlink ref="F95" r:id="rId3" display="https://podminky.urs.cz/item/CS_URS_2025_02/722171918"/>
    <hyperlink ref="F97" r:id="rId4" display="https://podminky.urs.cz/item/CS_URS_2025_02/722173918"/>
    <hyperlink ref="F99" r:id="rId5" display="https://podminky.urs.cz/item/CS_URS_2025_02/722176118"/>
    <hyperlink ref="F103" r:id="rId6" display="https://podminky.urs.cz/item/CS_URS_2025_02/722179191"/>
    <hyperlink ref="F105" r:id="rId7" display="https://podminky.urs.cz/item/CS_URS_2025_02/722179193"/>
    <hyperlink ref="F107" r:id="rId8" display="https://podminky.urs.cz/item/CS_URS_2025_02/722190901"/>
    <hyperlink ref="F109" r:id="rId9" display="https://podminky.urs.cz/item/CS_URS_2025_02/722231077"/>
    <hyperlink ref="F111" r:id="rId10" display="https://podminky.urs.cz/item/CS_URS_2025_02/722232048"/>
    <hyperlink ref="F113" r:id="rId11" display="https://podminky.urs.cz/item/CS_URS_2025_02/722239105"/>
    <hyperlink ref="F116" r:id="rId12" display="https://podminky.urs.cz/item/CS_URS_2025_02/722290246"/>
    <hyperlink ref="F118" r:id="rId13" display="https://podminky.urs.cz/item/CS_URS_2025_02/998722111"/>
    <hyperlink ref="F121" r:id="rId14" display="https://podminky.urs.cz/item/CS_URS_2025_02/732421204"/>
    <hyperlink ref="F124" r:id="rId15" display="https://podminky.urs.cz/item/CS_URS_2025_02/998732111"/>
    <hyperlink ref="F127" r:id="rId16" display="https://podminky.urs.cz/item/CS_URS_2025_02/HZS2212"/>
    <hyperlink ref="F131" r:id="rId17" display="https://podminky.urs.cz/item/CS_URS_2025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5" customWidth="1"/>
    <col min="2" max="2" width="1.667969" style="215" customWidth="1"/>
    <col min="3" max="4" width="5" style="215" customWidth="1"/>
    <col min="5" max="5" width="11.66016" style="215" customWidth="1"/>
    <col min="6" max="6" width="9.160156" style="215" customWidth="1"/>
    <col min="7" max="7" width="5" style="215" customWidth="1"/>
    <col min="8" max="8" width="77.83203" style="215" customWidth="1"/>
    <col min="9" max="10" width="20" style="215" customWidth="1"/>
    <col min="11" max="11" width="1.667969" style="215" customWidth="1"/>
  </cols>
  <sheetData>
    <row r="1" s="1" customFormat="1" ht="37.5" customHeight="1"/>
    <row r="2" s="1" customFormat="1" ht="7.5" customHeight="1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="15" customFormat="1" ht="45" customHeight="1">
      <c r="B3" s="219"/>
      <c r="C3" s="220" t="s">
        <v>347</v>
      </c>
      <c r="D3" s="220"/>
      <c r="E3" s="220"/>
      <c r="F3" s="220"/>
      <c r="G3" s="220"/>
      <c r="H3" s="220"/>
      <c r="I3" s="220"/>
      <c r="J3" s="220"/>
      <c r="K3" s="221"/>
    </row>
    <row r="4" s="1" customFormat="1" ht="25.5" customHeight="1">
      <c r="B4" s="222"/>
      <c r="C4" s="223" t="s">
        <v>348</v>
      </c>
      <c r="D4" s="223"/>
      <c r="E4" s="223"/>
      <c r="F4" s="223"/>
      <c r="G4" s="223"/>
      <c r="H4" s="223"/>
      <c r="I4" s="223"/>
      <c r="J4" s="223"/>
      <c r="K4" s="224"/>
    </row>
    <row r="5" s="1" customFormat="1" ht="5.25" customHeight="1">
      <c r="B5" s="222"/>
      <c r="C5" s="225"/>
      <c r="D5" s="225"/>
      <c r="E5" s="225"/>
      <c r="F5" s="225"/>
      <c r="G5" s="225"/>
      <c r="H5" s="225"/>
      <c r="I5" s="225"/>
      <c r="J5" s="225"/>
      <c r="K5" s="224"/>
    </row>
    <row r="6" s="1" customFormat="1" ht="15" customHeight="1">
      <c r="B6" s="222"/>
      <c r="C6" s="226" t="s">
        <v>349</v>
      </c>
      <c r="D6" s="226"/>
      <c r="E6" s="226"/>
      <c r="F6" s="226"/>
      <c r="G6" s="226"/>
      <c r="H6" s="226"/>
      <c r="I6" s="226"/>
      <c r="J6" s="226"/>
      <c r="K6" s="224"/>
    </row>
    <row r="7" s="1" customFormat="1" ht="15" customHeight="1">
      <c r="B7" s="227"/>
      <c r="C7" s="226" t="s">
        <v>350</v>
      </c>
      <c r="D7" s="226"/>
      <c r="E7" s="226"/>
      <c r="F7" s="226"/>
      <c r="G7" s="226"/>
      <c r="H7" s="226"/>
      <c r="I7" s="226"/>
      <c r="J7" s="226"/>
      <c r="K7" s="224"/>
    </row>
    <row r="8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="1" customFormat="1" ht="15" customHeight="1">
      <c r="B9" s="227"/>
      <c r="C9" s="226" t="s">
        <v>351</v>
      </c>
      <c r="D9" s="226"/>
      <c r="E9" s="226"/>
      <c r="F9" s="226"/>
      <c r="G9" s="226"/>
      <c r="H9" s="226"/>
      <c r="I9" s="226"/>
      <c r="J9" s="226"/>
      <c r="K9" s="224"/>
    </row>
    <row r="10" s="1" customFormat="1" ht="15" customHeight="1">
      <c r="B10" s="227"/>
      <c r="C10" s="226"/>
      <c r="D10" s="226" t="s">
        <v>352</v>
      </c>
      <c r="E10" s="226"/>
      <c r="F10" s="226"/>
      <c r="G10" s="226"/>
      <c r="H10" s="226"/>
      <c r="I10" s="226"/>
      <c r="J10" s="226"/>
      <c r="K10" s="224"/>
    </row>
    <row r="11" s="1" customFormat="1" ht="15" customHeight="1">
      <c r="B11" s="227"/>
      <c r="C11" s="228"/>
      <c r="D11" s="226" t="s">
        <v>353</v>
      </c>
      <c r="E11" s="226"/>
      <c r="F11" s="226"/>
      <c r="G11" s="226"/>
      <c r="H11" s="226"/>
      <c r="I11" s="226"/>
      <c r="J11" s="226"/>
      <c r="K11" s="224"/>
    </row>
    <row r="12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="1" customFormat="1" ht="15" customHeight="1">
      <c r="B13" s="227"/>
      <c r="C13" s="228"/>
      <c r="D13" s="229" t="s">
        <v>354</v>
      </c>
      <c r="E13" s="226"/>
      <c r="F13" s="226"/>
      <c r="G13" s="226"/>
      <c r="H13" s="226"/>
      <c r="I13" s="226"/>
      <c r="J13" s="226"/>
      <c r="K13" s="224"/>
    </row>
    <row r="14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="1" customFormat="1" ht="15" customHeight="1">
      <c r="B15" s="227"/>
      <c r="C15" s="228"/>
      <c r="D15" s="226" t="s">
        <v>355</v>
      </c>
      <c r="E15" s="226"/>
      <c r="F15" s="226"/>
      <c r="G15" s="226"/>
      <c r="H15" s="226"/>
      <c r="I15" s="226"/>
      <c r="J15" s="226"/>
      <c r="K15" s="224"/>
    </row>
    <row r="16" s="1" customFormat="1" ht="15" customHeight="1">
      <c r="B16" s="227"/>
      <c r="C16" s="228"/>
      <c r="D16" s="226" t="s">
        <v>356</v>
      </c>
      <c r="E16" s="226"/>
      <c r="F16" s="226"/>
      <c r="G16" s="226"/>
      <c r="H16" s="226"/>
      <c r="I16" s="226"/>
      <c r="J16" s="226"/>
      <c r="K16" s="224"/>
    </row>
    <row r="17" s="1" customFormat="1" ht="15" customHeight="1">
      <c r="B17" s="227"/>
      <c r="C17" s="228"/>
      <c r="D17" s="226" t="s">
        <v>357</v>
      </c>
      <c r="E17" s="226"/>
      <c r="F17" s="226"/>
      <c r="G17" s="226"/>
      <c r="H17" s="226"/>
      <c r="I17" s="226"/>
      <c r="J17" s="226"/>
      <c r="K17" s="224"/>
    </row>
    <row r="18" s="1" customFormat="1" ht="15" customHeight="1">
      <c r="B18" s="227"/>
      <c r="C18" s="228"/>
      <c r="D18" s="228"/>
      <c r="E18" s="230" t="s">
        <v>82</v>
      </c>
      <c r="F18" s="226" t="s">
        <v>358</v>
      </c>
      <c r="G18" s="226"/>
      <c r="H18" s="226"/>
      <c r="I18" s="226"/>
      <c r="J18" s="226"/>
      <c r="K18" s="224"/>
    </row>
    <row r="19" s="1" customFormat="1" ht="15" customHeight="1">
      <c r="B19" s="227"/>
      <c r="C19" s="228"/>
      <c r="D19" s="228"/>
      <c r="E19" s="230" t="s">
        <v>359</v>
      </c>
      <c r="F19" s="226" t="s">
        <v>360</v>
      </c>
      <c r="G19" s="226"/>
      <c r="H19" s="226"/>
      <c r="I19" s="226"/>
      <c r="J19" s="226"/>
      <c r="K19" s="224"/>
    </row>
    <row r="20" s="1" customFormat="1" ht="15" customHeight="1">
      <c r="B20" s="227"/>
      <c r="C20" s="228"/>
      <c r="D20" s="228"/>
      <c r="E20" s="230" t="s">
        <v>361</v>
      </c>
      <c r="F20" s="226" t="s">
        <v>362</v>
      </c>
      <c r="G20" s="226"/>
      <c r="H20" s="226"/>
      <c r="I20" s="226"/>
      <c r="J20" s="226"/>
      <c r="K20" s="224"/>
    </row>
    <row r="21" s="1" customFormat="1" ht="15" customHeight="1">
      <c r="B21" s="227"/>
      <c r="C21" s="228"/>
      <c r="D21" s="228"/>
      <c r="E21" s="230" t="s">
        <v>363</v>
      </c>
      <c r="F21" s="226" t="s">
        <v>364</v>
      </c>
      <c r="G21" s="226"/>
      <c r="H21" s="226"/>
      <c r="I21" s="226"/>
      <c r="J21" s="226"/>
      <c r="K21" s="224"/>
    </row>
    <row r="22" s="1" customFormat="1" ht="15" customHeight="1">
      <c r="B22" s="227"/>
      <c r="C22" s="228"/>
      <c r="D22" s="228"/>
      <c r="E22" s="230" t="s">
        <v>365</v>
      </c>
      <c r="F22" s="226" t="s">
        <v>366</v>
      </c>
      <c r="G22" s="226"/>
      <c r="H22" s="226"/>
      <c r="I22" s="226"/>
      <c r="J22" s="226"/>
      <c r="K22" s="224"/>
    </row>
    <row r="23" s="1" customFormat="1" ht="15" customHeight="1">
      <c r="B23" s="227"/>
      <c r="C23" s="228"/>
      <c r="D23" s="228"/>
      <c r="E23" s="230" t="s">
        <v>367</v>
      </c>
      <c r="F23" s="226" t="s">
        <v>368</v>
      </c>
      <c r="G23" s="226"/>
      <c r="H23" s="226"/>
      <c r="I23" s="226"/>
      <c r="J23" s="226"/>
      <c r="K23" s="224"/>
    </row>
    <row r="24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="1" customFormat="1" ht="15" customHeight="1">
      <c r="B25" s="227"/>
      <c r="C25" s="226" t="s">
        <v>369</v>
      </c>
      <c r="D25" s="226"/>
      <c r="E25" s="226"/>
      <c r="F25" s="226"/>
      <c r="G25" s="226"/>
      <c r="H25" s="226"/>
      <c r="I25" s="226"/>
      <c r="J25" s="226"/>
      <c r="K25" s="224"/>
    </row>
    <row r="26" s="1" customFormat="1" ht="15" customHeight="1">
      <c r="B26" s="227"/>
      <c r="C26" s="226" t="s">
        <v>370</v>
      </c>
      <c r="D26" s="226"/>
      <c r="E26" s="226"/>
      <c r="F26" s="226"/>
      <c r="G26" s="226"/>
      <c r="H26" s="226"/>
      <c r="I26" s="226"/>
      <c r="J26" s="226"/>
      <c r="K26" s="224"/>
    </row>
    <row r="27" s="1" customFormat="1" ht="15" customHeight="1">
      <c r="B27" s="227"/>
      <c r="C27" s="226"/>
      <c r="D27" s="226" t="s">
        <v>371</v>
      </c>
      <c r="E27" s="226"/>
      <c r="F27" s="226"/>
      <c r="G27" s="226"/>
      <c r="H27" s="226"/>
      <c r="I27" s="226"/>
      <c r="J27" s="226"/>
      <c r="K27" s="224"/>
    </row>
    <row r="28" s="1" customFormat="1" ht="15" customHeight="1">
      <c r="B28" s="227"/>
      <c r="C28" s="228"/>
      <c r="D28" s="226" t="s">
        <v>372</v>
      </c>
      <c r="E28" s="226"/>
      <c r="F28" s="226"/>
      <c r="G28" s="226"/>
      <c r="H28" s="226"/>
      <c r="I28" s="226"/>
      <c r="J28" s="226"/>
      <c r="K28" s="224"/>
    </row>
    <row r="29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="1" customFormat="1" ht="15" customHeight="1">
      <c r="B30" s="227"/>
      <c r="C30" s="228"/>
      <c r="D30" s="226" t="s">
        <v>373</v>
      </c>
      <c r="E30" s="226"/>
      <c r="F30" s="226"/>
      <c r="G30" s="226"/>
      <c r="H30" s="226"/>
      <c r="I30" s="226"/>
      <c r="J30" s="226"/>
      <c r="K30" s="224"/>
    </row>
    <row r="31" s="1" customFormat="1" ht="15" customHeight="1">
      <c r="B31" s="227"/>
      <c r="C31" s="228"/>
      <c r="D31" s="226" t="s">
        <v>374</v>
      </c>
      <c r="E31" s="226"/>
      <c r="F31" s="226"/>
      <c r="G31" s="226"/>
      <c r="H31" s="226"/>
      <c r="I31" s="226"/>
      <c r="J31" s="226"/>
      <c r="K31" s="224"/>
    </row>
    <row r="32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="1" customFormat="1" ht="15" customHeight="1">
      <c r="B33" s="227"/>
      <c r="C33" s="228"/>
      <c r="D33" s="226" t="s">
        <v>375</v>
      </c>
      <c r="E33" s="226"/>
      <c r="F33" s="226"/>
      <c r="G33" s="226"/>
      <c r="H33" s="226"/>
      <c r="I33" s="226"/>
      <c r="J33" s="226"/>
      <c r="K33" s="224"/>
    </row>
    <row r="34" s="1" customFormat="1" ht="15" customHeight="1">
      <c r="B34" s="227"/>
      <c r="C34" s="228"/>
      <c r="D34" s="226" t="s">
        <v>376</v>
      </c>
      <c r="E34" s="226"/>
      <c r="F34" s="226"/>
      <c r="G34" s="226"/>
      <c r="H34" s="226"/>
      <c r="I34" s="226"/>
      <c r="J34" s="226"/>
      <c r="K34" s="224"/>
    </row>
    <row r="35" s="1" customFormat="1" ht="15" customHeight="1">
      <c r="B35" s="227"/>
      <c r="C35" s="228"/>
      <c r="D35" s="226" t="s">
        <v>377</v>
      </c>
      <c r="E35" s="226"/>
      <c r="F35" s="226"/>
      <c r="G35" s="226"/>
      <c r="H35" s="226"/>
      <c r="I35" s="226"/>
      <c r="J35" s="226"/>
      <c r="K35" s="224"/>
    </row>
    <row r="36" s="1" customFormat="1" ht="15" customHeight="1">
      <c r="B36" s="227"/>
      <c r="C36" s="228"/>
      <c r="D36" s="226"/>
      <c r="E36" s="229" t="s">
        <v>108</v>
      </c>
      <c r="F36" s="226"/>
      <c r="G36" s="226" t="s">
        <v>378</v>
      </c>
      <c r="H36" s="226"/>
      <c r="I36" s="226"/>
      <c r="J36" s="226"/>
      <c r="K36" s="224"/>
    </row>
    <row r="37" s="1" customFormat="1" ht="30.75" customHeight="1">
      <c r="B37" s="227"/>
      <c r="C37" s="228"/>
      <c r="D37" s="226"/>
      <c r="E37" s="229" t="s">
        <v>379</v>
      </c>
      <c r="F37" s="226"/>
      <c r="G37" s="226" t="s">
        <v>380</v>
      </c>
      <c r="H37" s="226"/>
      <c r="I37" s="226"/>
      <c r="J37" s="226"/>
      <c r="K37" s="224"/>
    </row>
    <row r="38" s="1" customFormat="1" ht="15" customHeight="1">
      <c r="B38" s="227"/>
      <c r="C38" s="228"/>
      <c r="D38" s="226"/>
      <c r="E38" s="229" t="s">
        <v>56</v>
      </c>
      <c r="F38" s="226"/>
      <c r="G38" s="226" t="s">
        <v>381</v>
      </c>
      <c r="H38" s="226"/>
      <c r="I38" s="226"/>
      <c r="J38" s="226"/>
      <c r="K38" s="224"/>
    </row>
    <row r="39" s="1" customFormat="1" ht="15" customHeight="1">
      <c r="B39" s="227"/>
      <c r="C39" s="228"/>
      <c r="D39" s="226"/>
      <c r="E39" s="229" t="s">
        <v>57</v>
      </c>
      <c r="F39" s="226"/>
      <c r="G39" s="226" t="s">
        <v>382</v>
      </c>
      <c r="H39" s="226"/>
      <c r="I39" s="226"/>
      <c r="J39" s="226"/>
      <c r="K39" s="224"/>
    </row>
    <row r="40" s="1" customFormat="1" ht="15" customHeight="1">
      <c r="B40" s="227"/>
      <c r="C40" s="228"/>
      <c r="D40" s="226"/>
      <c r="E40" s="229" t="s">
        <v>109</v>
      </c>
      <c r="F40" s="226"/>
      <c r="G40" s="226" t="s">
        <v>383</v>
      </c>
      <c r="H40" s="226"/>
      <c r="I40" s="226"/>
      <c r="J40" s="226"/>
      <c r="K40" s="224"/>
    </row>
    <row r="41" s="1" customFormat="1" ht="15" customHeight="1">
      <c r="B41" s="227"/>
      <c r="C41" s="228"/>
      <c r="D41" s="226"/>
      <c r="E41" s="229" t="s">
        <v>110</v>
      </c>
      <c r="F41" s="226"/>
      <c r="G41" s="226" t="s">
        <v>384</v>
      </c>
      <c r="H41" s="226"/>
      <c r="I41" s="226"/>
      <c r="J41" s="226"/>
      <c r="K41" s="224"/>
    </row>
    <row r="42" s="1" customFormat="1" ht="15" customHeight="1">
      <c r="B42" s="227"/>
      <c r="C42" s="228"/>
      <c r="D42" s="226"/>
      <c r="E42" s="229" t="s">
        <v>385</v>
      </c>
      <c r="F42" s="226"/>
      <c r="G42" s="226" t="s">
        <v>386</v>
      </c>
      <c r="H42" s="226"/>
      <c r="I42" s="226"/>
      <c r="J42" s="226"/>
      <c r="K42" s="224"/>
    </row>
    <row r="43" s="1" customFormat="1" ht="15" customHeight="1">
      <c r="B43" s="227"/>
      <c r="C43" s="228"/>
      <c r="D43" s="226"/>
      <c r="E43" s="229"/>
      <c r="F43" s="226"/>
      <c r="G43" s="226" t="s">
        <v>387</v>
      </c>
      <c r="H43" s="226"/>
      <c r="I43" s="226"/>
      <c r="J43" s="226"/>
      <c r="K43" s="224"/>
    </row>
    <row r="44" s="1" customFormat="1" ht="15" customHeight="1">
      <c r="B44" s="227"/>
      <c r="C44" s="228"/>
      <c r="D44" s="226"/>
      <c r="E44" s="229" t="s">
        <v>388</v>
      </c>
      <c r="F44" s="226"/>
      <c r="G44" s="226" t="s">
        <v>389</v>
      </c>
      <c r="H44" s="226"/>
      <c r="I44" s="226"/>
      <c r="J44" s="226"/>
      <c r="K44" s="224"/>
    </row>
    <row r="45" s="1" customFormat="1" ht="15" customHeight="1">
      <c r="B45" s="227"/>
      <c r="C45" s="228"/>
      <c r="D45" s="226"/>
      <c r="E45" s="229" t="s">
        <v>112</v>
      </c>
      <c r="F45" s="226"/>
      <c r="G45" s="226" t="s">
        <v>390</v>
      </c>
      <c r="H45" s="226"/>
      <c r="I45" s="226"/>
      <c r="J45" s="226"/>
      <c r="K45" s="224"/>
    </row>
    <row r="46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="1" customFormat="1" ht="15" customHeight="1">
      <c r="B47" s="227"/>
      <c r="C47" s="228"/>
      <c r="D47" s="226" t="s">
        <v>391</v>
      </c>
      <c r="E47" s="226"/>
      <c r="F47" s="226"/>
      <c r="G47" s="226"/>
      <c r="H47" s="226"/>
      <c r="I47" s="226"/>
      <c r="J47" s="226"/>
      <c r="K47" s="224"/>
    </row>
    <row r="48" s="1" customFormat="1" ht="15" customHeight="1">
      <c r="B48" s="227"/>
      <c r="C48" s="228"/>
      <c r="D48" s="228"/>
      <c r="E48" s="226" t="s">
        <v>392</v>
      </c>
      <c r="F48" s="226"/>
      <c r="G48" s="226"/>
      <c r="H48" s="226"/>
      <c r="I48" s="226"/>
      <c r="J48" s="226"/>
      <c r="K48" s="224"/>
    </row>
    <row r="49" s="1" customFormat="1" ht="15" customHeight="1">
      <c r="B49" s="227"/>
      <c r="C49" s="228"/>
      <c r="D49" s="228"/>
      <c r="E49" s="226" t="s">
        <v>393</v>
      </c>
      <c r="F49" s="226"/>
      <c r="G49" s="226"/>
      <c r="H49" s="226"/>
      <c r="I49" s="226"/>
      <c r="J49" s="226"/>
      <c r="K49" s="224"/>
    </row>
    <row r="50" s="1" customFormat="1" ht="15" customHeight="1">
      <c r="B50" s="227"/>
      <c r="C50" s="228"/>
      <c r="D50" s="228"/>
      <c r="E50" s="226" t="s">
        <v>394</v>
      </c>
      <c r="F50" s="226"/>
      <c r="G50" s="226"/>
      <c r="H50" s="226"/>
      <c r="I50" s="226"/>
      <c r="J50" s="226"/>
      <c r="K50" s="224"/>
    </row>
    <row r="51" s="1" customFormat="1" ht="15" customHeight="1">
      <c r="B51" s="227"/>
      <c r="C51" s="228"/>
      <c r="D51" s="226" t="s">
        <v>395</v>
      </c>
      <c r="E51" s="226"/>
      <c r="F51" s="226"/>
      <c r="G51" s="226"/>
      <c r="H51" s="226"/>
      <c r="I51" s="226"/>
      <c r="J51" s="226"/>
      <c r="K51" s="224"/>
    </row>
    <row r="52" s="1" customFormat="1" ht="25.5" customHeight="1">
      <c r="B52" s="222"/>
      <c r="C52" s="223" t="s">
        <v>396</v>
      </c>
      <c r="D52" s="223"/>
      <c r="E52" s="223"/>
      <c r="F52" s="223"/>
      <c r="G52" s="223"/>
      <c r="H52" s="223"/>
      <c r="I52" s="223"/>
      <c r="J52" s="223"/>
      <c r="K52" s="224"/>
    </row>
    <row r="53" s="1" customFormat="1" ht="5.25" customHeight="1">
      <c r="B53" s="222"/>
      <c r="C53" s="225"/>
      <c r="D53" s="225"/>
      <c r="E53" s="225"/>
      <c r="F53" s="225"/>
      <c r="G53" s="225"/>
      <c r="H53" s="225"/>
      <c r="I53" s="225"/>
      <c r="J53" s="225"/>
      <c r="K53" s="224"/>
    </row>
    <row r="54" s="1" customFormat="1" ht="15" customHeight="1">
      <c r="B54" s="222"/>
      <c r="C54" s="226" t="s">
        <v>397</v>
      </c>
      <c r="D54" s="226"/>
      <c r="E54" s="226"/>
      <c r="F54" s="226"/>
      <c r="G54" s="226"/>
      <c r="H54" s="226"/>
      <c r="I54" s="226"/>
      <c r="J54" s="226"/>
      <c r="K54" s="224"/>
    </row>
    <row r="55" s="1" customFormat="1" ht="15" customHeight="1">
      <c r="B55" s="222"/>
      <c r="C55" s="226" t="s">
        <v>398</v>
      </c>
      <c r="D55" s="226"/>
      <c r="E55" s="226"/>
      <c r="F55" s="226"/>
      <c r="G55" s="226"/>
      <c r="H55" s="226"/>
      <c r="I55" s="226"/>
      <c r="J55" s="226"/>
      <c r="K55" s="224"/>
    </row>
    <row r="56" s="1" customFormat="1" ht="12.75" customHeight="1">
      <c r="B56" s="222"/>
      <c r="C56" s="226"/>
      <c r="D56" s="226"/>
      <c r="E56" s="226"/>
      <c r="F56" s="226"/>
      <c r="G56" s="226"/>
      <c r="H56" s="226"/>
      <c r="I56" s="226"/>
      <c r="J56" s="226"/>
      <c r="K56" s="224"/>
    </row>
    <row r="57" s="1" customFormat="1" ht="15" customHeight="1">
      <c r="B57" s="222"/>
      <c r="C57" s="226" t="s">
        <v>399</v>
      </c>
      <c r="D57" s="226"/>
      <c r="E57" s="226"/>
      <c r="F57" s="226"/>
      <c r="G57" s="226"/>
      <c r="H57" s="226"/>
      <c r="I57" s="226"/>
      <c r="J57" s="226"/>
      <c r="K57" s="224"/>
    </row>
    <row r="58" s="1" customFormat="1" ht="15" customHeight="1">
      <c r="B58" s="222"/>
      <c r="C58" s="228"/>
      <c r="D58" s="226" t="s">
        <v>400</v>
      </c>
      <c r="E58" s="226"/>
      <c r="F58" s="226"/>
      <c r="G58" s="226"/>
      <c r="H58" s="226"/>
      <c r="I58" s="226"/>
      <c r="J58" s="226"/>
      <c r="K58" s="224"/>
    </row>
    <row r="59" s="1" customFormat="1" ht="15" customHeight="1">
      <c r="B59" s="222"/>
      <c r="C59" s="228"/>
      <c r="D59" s="226" t="s">
        <v>401</v>
      </c>
      <c r="E59" s="226"/>
      <c r="F59" s="226"/>
      <c r="G59" s="226"/>
      <c r="H59" s="226"/>
      <c r="I59" s="226"/>
      <c r="J59" s="226"/>
      <c r="K59" s="224"/>
    </row>
    <row r="60" s="1" customFormat="1" ht="15" customHeight="1">
      <c r="B60" s="222"/>
      <c r="C60" s="228"/>
      <c r="D60" s="226" t="s">
        <v>402</v>
      </c>
      <c r="E60" s="226"/>
      <c r="F60" s="226"/>
      <c r="G60" s="226"/>
      <c r="H60" s="226"/>
      <c r="I60" s="226"/>
      <c r="J60" s="226"/>
      <c r="K60" s="224"/>
    </row>
    <row r="61" s="1" customFormat="1" ht="15" customHeight="1">
      <c r="B61" s="222"/>
      <c r="C61" s="228"/>
      <c r="D61" s="226" t="s">
        <v>403</v>
      </c>
      <c r="E61" s="226"/>
      <c r="F61" s="226"/>
      <c r="G61" s="226"/>
      <c r="H61" s="226"/>
      <c r="I61" s="226"/>
      <c r="J61" s="226"/>
      <c r="K61" s="224"/>
    </row>
    <row r="62" s="1" customFormat="1" ht="15" customHeight="1">
      <c r="B62" s="222"/>
      <c r="C62" s="228"/>
      <c r="D62" s="231" t="s">
        <v>404</v>
      </c>
      <c r="E62" s="231"/>
      <c r="F62" s="231"/>
      <c r="G62" s="231"/>
      <c r="H62" s="231"/>
      <c r="I62" s="231"/>
      <c r="J62" s="231"/>
      <c r="K62" s="224"/>
    </row>
    <row r="63" s="1" customFormat="1" ht="15" customHeight="1">
      <c r="B63" s="222"/>
      <c r="C63" s="228"/>
      <c r="D63" s="226" t="s">
        <v>405</v>
      </c>
      <c r="E63" s="226"/>
      <c r="F63" s="226"/>
      <c r="G63" s="226"/>
      <c r="H63" s="226"/>
      <c r="I63" s="226"/>
      <c r="J63" s="226"/>
      <c r="K63" s="224"/>
    </row>
    <row r="64" s="1" customFormat="1" ht="12.75" customHeight="1">
      <c r="B64" s="222"/>
      <c r="C64" s="228"/>
      <c r="D64" s="228"/>
      <c r="E64" s="232"/>
      <c r="F64" s="228"/>
      <c r="G64" s="228"/>
      <c r="H64" s="228"/>
      <c r="I64" s="228"/>
      <c r="J64" s="228"/>
      <c r="K64" s="224"/>
    </row>
    <row r="65" s="1" customFormat="1" ht="15" customHeight="1">
      <c r="B65" s="222"/>
      <c r="C65" s="228"/>
      <c r="D65" s="226" t="s">
        <v>406</v>
      </c>
      <c r="E65" s="226"/>
      <c r="F65" s="226"/>
      <c r="G65" s="226"/>
      <c r="H65" s="226"/>
      <c r="I65" s="226"/>
      <c r="J65" s="226"/>
      <c r="K65" s="224"/>
    </row>
    <row r="66" s="1" customFormat="1" ht="15" customHeight="1">
      <c r="B66" s="222"/>
      <c r="C66" s="228"/>
      <c r="D66" s="231" t="s">
        <v>407</v>
      </c>
      <c r="E66" s="231"/>
      <c r="F66" s="231"/>
      <c r="G66" s="231"/>
      <c r="H66" s="231"/>
      <c r="I66" s="231"/>
      <c r="J66" s="231"/>
      <c r="K66" s="224"/>
    </row>
    <row r="67" s="1" customFormat="1" ht="15" customHeight="1">
      <c r="B67" s="222"/>
      <c r="C67" s="228"/>
      <c r="D67" s="226" t="s">
        <v>408</v>
      </c>
      <c r="E67" s="226"/>
      <c r="F67" s="226"/>
      <c r="G67" s="226"/>
      <c r="H67" s="226"/>
      <c r="I67" s="226"/>
      <c r="J67" s="226"/>
      <c r="K67" s="224"/>
    </row>
    <row r="68" s="1" customFormat="1" ht="15" customHeight="1">
      <c r="B68" s="222"/>
      <c r="C68" s="228"/>
      <c r="D68" s="226" t="s">
        <v>409</v>
      </c>
      <c r="E68" s="226"/>
      <c r="F68" s="226"/>
      <c r="G68" s="226"/>
      <c r="H68" s="226"/>
      <c r="I68" s="226"/>
      <c r="J68" s="226"/>
      <c r="K68" s="224"/>
    </row>
    <row r="69" s="1" customFormat="1" ht="15" customHeight="1">
      <c r="B69" s="222"/>
      <c r="C69" s="228"/>
      <c r="D69" s="226" t="s">
        <v>410</v>
      </c>
      <c r="E69" s="226"/>
      <c r="F69" s="226"/>
      <c r="G69" s="226"/>
      <c r="H69" s="226"/>
      <c r="I69" s="226"/>
      <c r="J69" s="226"/>
      <c r="K69" s="224"/>
    </row>
    <row r="70" s="1" customFormat="1" ht="15" customHeight="1">
      <c r="B70" s="222"/>
      <c r="C70" s="228"/>
      <c r="D70" s="226" t="s">
        <v>411</v>
      </c>
      <c r="E70" s="226"/>
      <c r="F70" s="226"/>
      <c r="G70" s="226"/>
      <c r="H70" s="226"/>
      <c r="I70" s="226"/>
      <c r="J70" s="226"/>
      <c r="K70" s="224"/>
    </row>
    <row r="7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="1" customFormat="1" ht="45" customHeight="1">
      <c r="B75" s="241"/>
      <c r="C75" s="242" t="s">
        <v>412</v>
      </c>
      <c r="D75" s="242"/>
      <c r="E75" s="242"/>
      <c r="F75" s="242"/>
      <c r="G75" s="242"/>
      <c r="H75" s="242"/>
      <c r="I75" s="242"/>
      <c r="J75" s="242"/>
      <c r="K75" s="243"/>
    </row>
    <row r="76" s="1" customFormat="1" ht="17.25" customHeight="1">
      <c r="B76" s="241"/>
      <c r="C76" s="244" t="s">
        <v>413</v>
      </c>
      <c r="D76" s="244"/>
      <c r="E76" s="244"/>
      <c r="F76" s="244" t="s">
        <v>414</v>
      </c>
      <c r="G76" s="245"/>
      <c r="H76" s="244" t="s">
        <v>57</v>
      </c>
      <c r="I76" s="244" t="s">
        <v>60</v>
      </c>
      <c r="J76" s="244" t="s">
        <v>415</v>
      </c>
      <c r="K76" s="243"/>
    </row>
    <row r="77" s="1" customFormat="1" ht="17.25" customHeight="1">
      <c r="B77" s="241"/>
      <c r="C77" s="246" t="s">
        <v>416</v>
      </c>
      <c r="D77" s="246"/>
      <c r="E77" s="246"/>
      <c r="F77" s="247" t="s">
        <v>417</v>
      </c>
      <c r="G77" s="248"/>
      <c r="H77" s="246"/>
      <c r="I77" s="246"/>
      <c r="J77" s="246" t="s">
        <v>418</v>
      </c>
      <c r="K77" s="243"/>
    </row>
    <row r="78" s="1" customFormat="1" ht="5.25" customHeight="1">
      <c r="B78" s="241"/>
      <c r="C78" s="249"/>
      <c r="D78" s="249"/>
      <c r="E78" s="249"/>
      <c r="F78" s="249"/>
      <c r="G78" s="250"/>
      <c r="H78" s="249"/>
      <c r="I78" s="249"/>
      <c r="J78" s="249"/>
      <c r="K78" s="243"/>
    </row>
    <row r="79" s="1" customFormat="1" ht="15" customHeight="1">
      <c r="B79" s="241"/>
      <c r="C79" s="229" t="s">
        <v>56</v>
      </c>
      <c r="D79" s="251"/>
      <c r="E79" s="251"/>
      <c r="F79" s="252" t="s">
        <v>419</v>
      </c>
      <c r="G79" s="253"/>
      <c r="H79" s="229" t="s">
        <v>420</v>
      </c>
      <c r="I79" s="229" t="s">
        <v>421</v>
      </c>
      <c r="J79" s="229">
        <v>20</v>
      </c>
      <c r="K79" s="243"/>
    </row>
    <row r="80" s="1" customFormat="1" ht="15" customHeight="1">
      <c r="B80" s="241"/>
      <c r="C80" s="229" t="s">
        <v>422</v>
      </c>
      <c r="D80" s="229"/>
      <c r="E80" s="229"/>
      <c r="F80" s="252" t="s">
        <v>419</v>
      </c>
      <c r="G80" s="253"/>
      <c r="H80" s="229" t="s">
        <v>423</v>
      </c>
      <c r="I80" s="229" t="s">
        <v>421</v>
      </c>
      <c r="J80" s="229">
        <v>120</v>
      </c>
      <c r="K80" s="243"/>
    </row>
    <row r="81" s="1" customFormat="1" ht="15" customHeight="1">
      <c r="B81" s="254"/>
      <c r="C81" s="229" t="s">
        <v>424</v>
      </c>
      <c r="D81" s="229"/>
      <c r="E81" s="229"/>
      <c r="F81" s="252" t="s">
        <v>425</v>
      </c>
      <c r="G81" s="253"/>
      <c r="H81" s="229" t="s">
        <v>426</v>
      </c>
      <c r="I81" s="229" t="s">
        <v>421</v>
      </c>
      <c r="J81" s="229">
        <v>50</v>
      </c>
      <c r="K81" s="243"/>
    </row>
    <row r="82" s="1" customFormat="1" ht="15" customHeight="1">
      <c r="B82" s="254"/>
      <c r="C82" s="229" t="s">
        <v>427</v>
      </c>
      <c r="D82" s="229"/>
      <c r="E82" s="229"/>
      <c r="F82" s="252" t="s">
        <v>419</v>
      </c>
      <c r="G82" s="253"/>
      <c r="H82" s="229" t="s">
        <v>428</v>
      </c>
      <c r="I82" s="229" t="s">
        <v>429</v>
      </c>
      <c r="J82" s="229"/>
      <c r="K82" s="243"/>
    </row>
    <row r="83" s="1" customFormat="1" ht="15" customHeight="1">
      <c r="B83" s="254"/>
      <c r="C83" s="255" t="s">
        <v>430</v>
      </c>
      <c r="D83" s="255"/>
      <c r="E83" s="255"/>
      <c r="F83" s="256" t="s">
        <v>425</v>
      </c>
      <c r="G83" s="255"/>
      <c r="H83" s="255" t="s">
        <v>431</v>
      </c>
      <c r="I83" s="255" t="s">
        <v>421</v>
      </c>
      <c r="J83" s="255">
        <v>15</v>
      </c>
      <c r="K83" s="243"/>
    </row>
    <row r="84" s="1" customFormat="1" ht="15" customHeight="1">
      <c r="B84" s="254"/>
      <c r="C84" s="255" t="s">
        <v>432</v>
      </c>
      <c r="D84" s="255"/>
      <c r="E84" s="255"/>
      <c r="F84" s="256" t="s">
        <v>425</v>
      </c>
      <c r="G84" s="255"/>
      <c r="H84" s="255" t="s">
        <v>433</v>
      </c>
      <c r="I84" s="255" t="s">
        <v>421</v>
      </c>
      <c r="J84" s="255">
        <v>15</v>
      </c>
      <c r="K84" s="243"/>
    </row>
    <row r="85" s="1" customFormat="1" ht="15" customHeight="1">
      <c r="B85" s="254"/>
      <c r="C85" s="255" t="s">
        <v>434</v>
      </c>
      <c r="D85" s="255"/>
      <c r="E85" s="255"/>
      <c r="F85" s="256" t="s">
        <v>425</v>
      </c>
      <c r="G85" s="255"/>
      <c r="H85" s="255" t="s">
        <v>435</v>
      </c>
      <c r="I85" s="255" t="s">
        <v>421</v>
      </c>
      <c r="J85" s="255">
        <v>20</v>
      </c>
      <c r="K85" s="243"/>
    </row>
    <row r="86" s="1" customFormat="1" ht="15" customHeight="1">
      <c r="B86" s="254"/>
      <c r="C86" s="255" t="s">
        <v>436</v>
      </c>
      <c r="D86" s="255"/>
      <c r="E86" s="255"/>
      <c r="F86" s="256" t="s">
        <v>425</v>
      </c>
      <c r="G86" s="255"/>
      <c r="H86" s="255" t="s">
        <v>437</v>
      </c>
      <c r="I86" s="255" t="s">
        <v>421</v>
      </c>
      <c r="J86" s="255">
        <v>20</v>
      </c>
      <c r="K86" s="243"/>
    </row>
    <row r="87" s="1" customFormat="1" ht="15" customHeight="1">
      <c r="B87" s="254"/>
      <c r="C87" s="229" t="s">
        <v>438</v>
      </c>
      <c r="D87" s="229"/>
      <c r="E87" s="229"/>
      <c r="F87" s="252" t="s">
        <v>425</v>
      </c>
      <c r="G87" s="253"/>
      <c r="H87" s="229" t="s">
        <v>439</v>
      </c>
      <c r="I87" s="229" t="s">
        <v>421</v>
      </c>
      <c r="J87" s="229">
        <v>50</v>
      </c>
      <c r="K87" s="243"/>
    </row>
    <row r="88" s="1" customFormat="1" ht="15" customHeight="1">
      <c r="B88" s="254"/>
      <c r="C88" s="229" t="s">
        <v>440</v>
      </c>
      <c r="D88" s="229"/>
      <c r="E88" s="229"/>
      <c r="F88" s="252" t="s">
        <v>425</v>
      </c>
      <c r="G88" s="253"/>
      <c r="H88" s="229" t="s">
        <v>441</v>
      </c>
      <c r="I88" s="229" t="s">
        <v>421</v>
      </c>
      <c r="J88" s="229">
        <v>20</v>
      </c>
      <c r="K88" s="243"/>
    </row>
    <row r="89" s="1" customFormat="1" ht="15" customHeight="1">
      <c r="B89" s="254"/>
      <c r="C89" s="229" t="s">
        <v>442</v>
      </c>
      <c r="D89" s="229"/>
      <c r="E89" s="229"/>
      <c r="F89" s="252" t="s">
        <v>425</v>
      </c>
      <c r="G89" s="253"/>
      <c r="H89" s="229" t="s">
        <v>443</v>
      </c>
      <c r="I89" s="229" t="s">
        <v>421</v>
      </c>
      <c r="J89" s="229">
        <v>20</v>
      </c>
      <c r="K89" s="243"/>
    </row>
    <row r="90" s="1" customFormat="1" ht="15" customHeight="1">
      <c r="B90" s="254"/>
      <c r="C90" s="229" t="s">
        <v>444</v>
      </c>
      <c r="D90" s="229"/>
      <c r="E90" s="229"/>
      <c r="F90" s="252" t="s">
        <v>425</v>
      </c>
      <c r="G90" s="253"/>
      <c r="H90" s="229" t="s">
        <v>445</v>
      </c>
      <c r="I90" s="229" t="s">
        <v>421</v>
      </c>
      <c r="J90" s="229">
        <v>50</v>
      </c>
      <c r="K90" s="243"/>
    </row>
    <row r="91" s="1" customFormat="1" ht="15" customHeight="1">
      <c r="B91" s="254"/>
      <c r="C91" s="229" t="s">
        <v>446</v>
      </c>
      <c r="D91" s="229"/>
      <c r="E91" s="229"/>
      <c r="F91" s="252" t="s">
        <v>425</v>
      </c>
      <c r="G91" s="253"/>
      <c r="H91" s="229" t="s">
        <v>446</v>
      </c>
      <c r="I91" s="229" t="s">
        <v>421</v>
      </c>
      <c r="J91" s="229">
        <v>50</v>
      </c>
      <c r="K91" s="243"/>
    </row>
    <row r="92" s="1" customFormat="1" ht="15" customHeight="1">
      <c r="B92" s="254"/>
      <c r="C92" s="229" t="s">
        <v>447</v>
      </c>
      <c r="D92" s="229"/>
      <c r="E92" s="229"/>
      <c r="F92" s="252" t="s">
        <v>425</v>
      </c>
      <c r="G92" s="253"/>
      <c r="H92" s="229" t="s">
        <v>448</v>
      </c>
      <c r="I92" s="229" t="s">
        <v>421</v>
      </c>
      <c r="J92" s="229">
        <v>255</v>
      </c>
      <c r="K92" s="243"/>
    </row>
    <row r="93" s="1" customFormat="1" ht="15" customHeight="1">
      <c r="B93" s="254"/>
      <c r="C93" s="229" t="s">
        <v>449</v>
      </c>
      <c r="D93" s="229"/>
      <c r="E93" s="229"/>
      <c r="F93" s="252" t="s">
        <v>419</v>
      </c>
      <c r="G93" s="253"/>
      <c r="H93" s="229" t="s">
        <v>450</v>
      </c>
      <c r="I93" s="229" t="s">
        <v>451</v>
      </c>
      <c r="J93" s="229"/>
      <c r="K93" s="243"/>
    </row>
    <row r="94" s="1" customFormat="1" ht="15" customHeight="1">
      <c r="B94" s="254"/>
      <c r="C94" s="229" t="s">
        <v>452</v>
      </c>
      <c r="D94" s="229"/>
      <c r="E94" s="229"/>
      <c r="F94" s="252" t="s">
        <v>419</v>
      </c>
      <c r="G94" s="253"/>
      <c r="H94" s="229" t="s">
        <v>453</v>
      </c>
      <c r="I94" s="229" t="s">
        <v>454</v>
      </c>
      <c r="J94" s="229"/>
      <c r="K94" s="243"/>
    </row>
    <row r="95" s="1" customFormat="1" ht="15" customHeight="1">
      <c r="B95" s="254"/>
      <c r="C95" s="229" t="s">
        <v>455</v>
      </c>
      <c r="D95" s="229"/>
      <c r="E95" s="229"/>
      <c r="F95" s="252" t="s">
        <v>419</v>
      </c>
      <c r="G95" s="253"/>
      <c r="H95" s="229" t="s">
        <v>455</v>
      </c>
      <c r="I95" s="229" t="s">
        <v>454</v>
      </c>
      <c r="J95" s="229"/>
      <c r="K95" s="243"/>
    </row>
    <row r="96" s="1" customFormat="1" ht="15" customHeight="1">
      <c r="B96" s="254"/>
      <c r="C96" s="229" t="s">
        <v>41</v>
      </c>
      <c r="D96" s="229"/>
      <c r="E96" s="229"/>
      <c r="F96" s="252" t="s">
        <v>419</v>
      </c>
      <c r="G96" s="253"/>
      <c r="H96" s="229" t="s">
        <v>456</v>
      </c>
      <c r="I96" s="229" t="s">
        <v>454</v>
      </c>
      <c r="J96" s="229"/>
      <c r="K96" s="243"/>
    </row>
    <row r="97" s="1" customFormat="1" ht="15" customHeight="1">
      <c r="B97" s="254"/>
      <c r="C97" s="229" t="s">
        <v>51</v>
      </c>
      <c r="D97" s="229"/>
      <c r="E97" s="229"/>
      <c r="F97" s="252" t="s">
        <v>419</v>
      </c>
      <c r="G97" s="253"/>
      <c r="H97" s="229" t="s">
        <v>457</v>
      </c>
      <c r="I97" s="229" t="s">
        <v>454</v>
      </c>
      <c r="J97" s="229"/>
      <c r="K97" s="243"/>
    </row>
    <row r="98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="1" customFormat="1" ht="45" customHeight="1">
      <c r="B102" s="241"/>
      <c r="C102" s="242" t="s">
        <v>458</v>
      </c>
      <c r="D102" s="242"/>
      <c r="E102" s="242"/>
      <c r="F102" s="242"/>
      <c r="G102" s="242"/>
      <c r="H102" s="242"/>
      <c r="I102" s="242"/>
      <c r="J102" s="242"/>
      <c r="K102" s="243"/>
    </row>
    <row r="103" s="1" customFormat="1" ht="17.25" customHeight="1">
      <c r="B103" s="241"/>
      <c r="C103" s="244" t="s">
        <v>413</v>
      </c>
      <c r="D103" s="244"/>
      <c r="E103" s="244"/>
      <c r="F103" s="244" t="s">
        <v>414</v>
      </c>
      <c r="G103" s="245"/>
      <c r="H103" s="244" t="s">
        <v>57</v>
      </c>
      <c r="I103" s="244" t="s">
        <v>60</v>
      </c>
      <c r="J103" s="244" t="s">
        <v>415</v>
      </c>
      <c r="K103" s="243"/>
    </row>
    <row r="104" s="1" customFormat="1" ht="17.25" customHeight="1">
      <c r="B104" s="241"/>
      <c r="C104" s="246" t="s">
        <v>416</v>
      </c>
      <c r="D104" s="246"/>
      <c r="E104" s="246"/>
      <c r="F104" s="247" t="s">
        <v>417</v>
      </c>
      <c r="G104" s="248"/>
      <c r="H104" s="246"/>
      <c r="I104" s="246"/>
      <c r="J104" s="246" t="s">
        <v>418</v>
      </c>
      <c r="K104" s="243"/>
    </row>
    <row r="105" s="1" customFormat="1" ht="5.25" customHeight="1">
      <c r="B105" s="241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="1" customFormat="1" ht="15" customHeight="1">
      <c r="B106" s="241"/>
      <c r="C106" s="229" t="s">
        <v>56</v>
      </c>
      <c r="D106" s="251"/>
      <c r="E106" s="251"/>
      <c r="F106" s="252" t="s">
        <v>419</v>
      </c>
      <c r="G106" s="229"/>
      <c r="H106" s="229" t="s">
        <v>459</v>
      </c>
      <c r="I106" s="229" t="s">
        <v>421</v>
      </c>
      <c r="J106" s="229">
        <v>20</v>
      </c>
      <c r="K106" s="243"/>
    </row>
    <row r="107" s="1" customFormat="1" ht="15" customHeight="1">
      <c r="B107" s="241"/>
      <c r="C107" s="229" t="s">
        <v>422</v>
      </c>
      <c r="D107" s="229"/>
      <c r="E107" s="229"/>
      <c r="F107" s="252" t="s">
        <v>419</v>
      </c>
      <c r="G107" s="229"/>
      <c r="H107" s="229" t="s">
        <v>459</v>
      </c>
      <c r="I107" s="229" t="s">
        <v>421</v>
      </c>
      <c r="J107" s="229">
        <v>120</v>
      </c>
      <c r="K107" s="243"/>
    </row>
    <row r="108" s="1" customFormat="1" ht="15" customHeight="1">
      <c r="B108" s="254"/>
      <c r="C108" s="229" t="s">
        <v>424</v>
      </c>
      <c r="D108" s="229"/>
      <c r="E108" s="229"/>
      <c r="F108" s="252" t="s">
        <v>425</v>
      </c>
      <c r="G108" s="229"/>
      <c r="H108" s="229" t="s">
        <v>459</v>
      </c>
      <c r="I108" s="229" t="s">
        <v>421</v>
      </c>
      <c r="J108" s="229">
        <v>50</v>
      </c>
      <c r="K108" s="243"/>
    </row>
    <row r="109" s="1" customFormat="1" ht="15" customHeight="1">
      <c r="B109" s="254"/>
      <c r="C109" s="229" t="s">
        <v>427</v>
      </c>
      <c r="D109" s="229"/>
      <c r="E109" s="229"/>
      <c r="F109" s="252" t="s">
        <v>419</v>
      </c>
      <c r="G109" s="229"/>
      <c r="H109" s="229" t="s">
        <v>459</v>
      </c>
      <c r="I109" s="229" t="s">
        <v>429</v>
      </c>
      <c r="J109" s="229"/>
      <c r="K109" s="243"/>
    </row>
    <row r="110" s="1" customFormat="1" ht="15" customHeight="1">
      <c r="B110" s="254"/>
      <c r="C110" s="229" t="s">
        <v>438</v>
      </c>
      <c r="D110" s="229"/>
      <c r="E110" s="229"/>
      <c r="F110" s="252" t="s">
        <v>425</v>
      </c>
      <c r="G110" s="229"/>
      <c r="H110" s="229" t="s">
        <v>459</v>
      </c>
      <c r="I110" s="229" t="s">
        <v>421</v>
      </c>
      <c r="J110" s="229">
        <v>50</v>
      </c>
      <c r="K110" s="243"/>
    </row>
    <row r="111" s="1" customFormat="1" ht="15" customHeight="1">
      <c r="B111" s="254"/>
      <c r="C111" s="229" t="s">
        <v>446</v>
      </c>
      <c r="D111" s="229"/>
      <c r="E111" s="229"/>
      <c r="F111" s="252" t="s">
        <v>425</v>
      </c>
      <c r="G111" s="229"/>
      <c r="H111" s="229" t="s">
        <v>459</v>
      </c>
      <c r="I111" s="229" t="s">
        <v>421</v>
      </c>
      <c r="J111" s="229">
        <v>50</v>
      </c>
      <c r="K111" s="243"/>
    </row>
    <row r="112" s="1" customFormat="1" ht="15" customHeight="1">
      <c r="B112" s="254"/>
      <c r="C112" s="229" t="s">
        <v>444</v>
      </c>
      <c r="D112" s="229"/>
      <c r="E112" s="229"/>
      <c r="F112" s="252" t="s">
        <v>425</v>
      </c>
      <c r="G112" s="229"/>
      <c r="H112" s="229" t="s">
        <v>459</v>
      </c>
      <c r="I112" s="229" t="s">
        <v>421</v>
      </c>
      <c r="J112" s="229">
        <v>50</v>
      </c>
      <c r="K112" s="243"/>
    </row>
    <row r="113" s="1" customFormat="1" ht="15" customHeight="1">
      <c r="B113" s="254"/>
      <c r="C113" s="229" t="s">
        <v>56</v>
      </c>
      <c r="D113" s="229"/>
      <c r="E113" s="229"/>
      <c r="F113" s="252" t="s">
        <v>419</v>
      </c>
      <c r="G113" s="229"/>
      <c r="H113" s="229" t="s">
        <v>460</v>
      </c>
      <c r="I113" s="229" t="s">
        <v>421</v>
      </c>
      <c r="J113" s="229">
        <v>20</v>
      </c>
      <c r="K113" s="243"/>
    </row>
    <row r="114" s="1" customFormat="1" ht="15" customHeight="1">
      <c r="B114" s="254"/>
      <c r="C114" s="229" t="s">
        <v>461</v>
      </c>
      <c r="D114" s="229"/>
      <c r="E114" s="229"/>
      <c r="F114" s="252" t="s">
        <v>419</v>
      </c>
      <c r="G114" s="229"/>
      <c r="H114" s="229" t="s">
        <v>462</v>
      </c>
      <c r="I114" s="229" t="s">
        <v>421</v>
      </c>
      <c r="J114" s="229">
        <v>120</v>
      </c>
      <c r="K114" s="243"/>
    </row>
    <row r="115" s="1" customFormat="1" ht="15" customHeight="1">
      <c r="B115" s="254"/>
      <c r="C115" s="229" t="s">
        <v>41</v>
      </c>
      <c r="D115" s="229"/>
      <c r="E115" s="229"/>
      <c r="F115" s="252" t="s">
        <v>419</v>
      </c>
      <c r="G115" s="229"/>
      <c r="H115" s="229" t="s">
        <v>463</v>
      </c>
      <c r="I115" s="229" t="s">
        <v>454</v>
      </c>
      <c r="J115" s="229"/>
      <c r="K115" s="243"/>
    </row>
    <row r="116" s="1" customFormat="1" ht="15" customHeight="1">
      <c r="B116" s="254"/>
      <c r="C116" s="229" t="s">
        <v>51</v>
      </c>
      <c r="D116" s="229"/>
      <c r="E116" s="229"/>
      <c r="F116" s="252" t="s">
        <v>419</v>
      </c>
      <c r="G116" s="229"/>
      <c r="H116" s="229" t="s">
        <v>464</v>
      </c>
      <c r="I116" s="229" t="s">
        <v>454</v>
      </c>
      <c r="J116" s="229"/>
      <c r="K116" s="243"/>
    </row>
    <row r="117" s="1" customFormat="1" ht="15" customHeight="1">
      <c r="B117" s="254"/>
      <c r="C117" s="229" t="s">
        <v>60</v>
      </c>
      <c r="D117" s="229"/>
      <c r="E117" s="229"/>
      <c r="F117" s="252" t="s">
        <v>419</v>
      </c>
      <c r="G117" s="229"/>
      <c r="H117" s="229" t="s">
        <v>465</v>
      </c>
      <c r="I117" s="229" t="s">
        <v>466</v>
      </c>
      <c r="J117" s="229"/>
      <c r="K117" s="243"/>
    </row>
    <row r="118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="1" customFormat="1" ht="45" customHeight="1">
      <c r="B122" s="270"/>
      <c r="C122" s="220" t="s">
        <v>467</v>
      </c>
      <c r="D122" s="220"/>
      <c r="E122" s="220"/>
      <c r="F122" s="220"/>
      <c r="G122" s="220"/>
      <c r="H122" s="220"/>
      <c r="I122" s="220"/>
      <c r="J122" s="220"/>
      <c r="K122" s="271"/>
    </row>
    <row r="123" s="1" customFormat="1" ht="17.25" customHeight="1">
      <c r="B123" s="272"/>
      <c r="C123" s="244" t="s">
        <v>413</v>
      </c>
      <c r="D123" s="244"/>
      <c r="E123" s="244"/>
      <c r="F123" s="244" t="s">
        <v>414</v>
      </c>
      <c r="G123" s="245"/>
      <c r="H123" s="244" t="s">
        <v>57</v>
      </c>
      <c r="I123" s="244" t="s">
        <v>60</v>
      </c>
      <c r="J123" s="244" t="s">
        <v>415</v>
      </c>
      <c r="K123" s="273"/>
    </row>
    <row r="124" s="1" customFormat="1" ht="17.25" customHeight="1">
      <c r="B124" s="272"/>
      <c r="C124" s="246" t="s">
        <v>416</v>
      </c>
      <c r="D124" s="246"/>
      <c r="E124" s="246"/>
      <c r="F124" s="247" t="s">
        <v>417</v>
      </c>
      <c r="G124" s="248"/>
      <c r="H124" s="246"/>
      <c r="I124" s="246"/>
      <c r="J124" s="246" t="s">
        <v>418</v>
      </c>
      <c r="K124" s="273"/>
    </row>
    <row r="125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="1" customFormat="1" ht="15" customHeight="1">
      <c r="B126" s="274"/>
      <c r="C126" s="229" t="s">
        <v>422</v>
      </c>
      <c r="D126" s="251"/>
      <c r="E126" s="251"/>
      <c r="F126" s="252" t="s">
        <v>419</v>
      </c>
      <c r="G126" s="229"/>
      <c r="H126" s="229" t="s">
        <v>459</v>
      </c>
      <c r="I126" s="229" t="s">
        <v>421</v>
      </c>
      <c r="J126" s="229">
        <v>120</v>
      </c>
      <c r="K126" s="277"/>
    </row>
    <row r="127" s="1" customFormat="1" ht="15" customHeight="1">
      <c r="B127" s="274"/>
      <c r="C127" s="229" t="s">
        <v>468</v>
      </c>
      <c r="D127" s="229"/>
      <c r="E127" s="229"/>
      <c r="F127" s="252" t="s">
        <v>419</v>
      </c>
      <c r="G127" s="229"/>
      <c r="H127" s="229" t="s">
        <v>469</v>
      </c>
      <c r="I127" s="229" t="s">
        <v>421</v>
      </c>
      <c r="J127" s="229" t="s">
        <v>470</v>
      </c>
      <c r="K127" s="277"/>
    </row>
    <row r="128" s="1" customFormat="1" ht="15" customHeight="1">
      <c r="B128" s="274"/>
      <c r="C128" s="229" t="s">
        <v>367</v>
      </c>
      <c r="D128" s="229"/>
      <c r="E128" s="229"/>
      <c r="F128" s="252" t="s">
        <v>419</v>
      </c>
      <c r="G128" s="229"/>
      <c r="H128" s="229" t="s">
        <v>471</v>
      </c>
      <c r="I128" s="229" t="s">
        <v>421</v>
      </c>
      <c r="J128" s="229" t="s">
        <v>470</v>
      </c>
      <c r="K128" s="277"/>
    </row>
    <row r="129" s="1" customFormat="1" ht="15" customHeight="1">
      <c r="B129" s="274"/>
      <c r="C129" s="229" t="s">
        <v>430</v>
      </c>
      <c r="D129" s="229"/>
      <c r="E129" s="229"/>
      <c r="F129" s="252" t="s">
        <v>425</v>
      </c>
      <c r="G129" s="229"/>
      <c r="H129" s="229" t="s">
        <v>431</v>
      </c>
      <c r="I129" s="229" t="s">
        <v>421</v>
      </c>
      <c r="J129" s="229">
        <v>15</v>
      </c>
      <c r="K129" s="277"/>
    </row>
    <row r="130" s="1" customFormat="1" ht="15" customHeight="1">
      <c r="B130" s="274"/>
      <c r="C130" s="255" t="s">
        <v>432</v>
      </c>
      <c r="D130" s="255"/>
      <c r="E130" s="255"/>
      <c r="F130" s="256" t="s">
        <v>425</v>
      </c>
      <c r="G130" s="255"/>
      <c r="H130" s="255" t="s">
        <v>433</v>
      </c>
      <c r="I130" s="255" t="s">
        <v>421</v>
      </c>
      <c r="J130" s="255">
        <v>15</v>
      </c>
      <c r="K130" s="277"/>
    </row>
    <row r="131" s="1" customFormat="1" ht="15" customHeight="1">
      <c r="B131" s="274"/>
      <c r="C131" s="255" t="s">
        <v>434</v>
      </c>
      <c r="D131" s="255"/>
      <c r="E131" s="255"/>
      <c r="F131" s="256" t="s">
        <v>425</v>
      </c>
      <c r="G131" s="255"/>
      <c r="H131" s="255" t="s">
        <v>435</v>
      </c>
      <c r="I131" s="255" t="s">
        <v>421</v>
      </c>
      <c r="J131" s="255">
        <v>20</v>
      </c>
      <c r="K131" s="277"/>
    </row>
    <row r="132" s="1" customFormat="1" ht="15" customHeight="1">
      <c r="B132" s="274"/>
      <c r="C132" s="255" t="s">
        <v>436</v>
      </c>
      <c r="D132" s="255"/>
      <c r="E132" s="255"/>
      <c r="F132" s="256" t="s">
        <v>425</v>
      </c>
      <c r="G132" s="255"/>
      <c r="H132" s="255" t="s">
        <v>437</v>
      </c>
      <c r="I132" s="255" t="s">
        <v>421</v>
      </c>
      <c r="J132" s="255">
        <v>20</v>
      </c>
      <c r="K132" s="277"/>
    </row>
    <row r="133" s="1" customFormat="1" ht="15" customHeight="1">
      <c r="B133" s="274"/>
      <c r="C133" s="229" t="s">
        <v>424</v>
      </c>
      <c r="D133" s="229"/>
      <c r="E133" s="229"/>
      <c r="F133" s="252" t="s">
        <v>425</v>
      </c>
      <c r="G133" s="229"/>
      <c r="H133" s="229" t="s">
        <v>459</v>
      </c>
      <c r="I133" s="229" t="s">
        <v>421</v>
      </c>
      <c r="J133" s="229">
        <v>50</v>
      </c>
      <c r="K133" s="277"/>
    </row>
    <row r="134" s="1" customFormat="1" ht="15" customHeight="1">
      <c r="B134" s="274"/>
      <c r="C134" s="229" t="s">
        <v>438</v>
      </c>
      <c r="D134" s="229"/>
      <c r="E134" s="229"/>
      <c r="F134" s="252" t="s">
        <v>425</v>
      </c>
      <c r="G134" s="229"/>
      <c r="H134" s="229" t="s">
        <v>459</v>
      </c>
      <c r="I134" s="229" t="s">
        <v>421</v>
      </c>
      <c r="J134" s="229">
        <v>50</v>
      </c>
      <c r="K134" s="277"/>
    </row>
    <row r="135" s="1" customFormat="1" ht="15" customHeight="1">
      <c r="B135" s="274"/>
      <c r="C135" s="229" t="s">
        <v>444</v>
      </c>
      <c r="D135" s="229"/>
      <c r="E135" s="229"/>
      <c r="F135" s="252" t="s">
        <v>425</v>
      </c>
      <c r="G135" s="229"/>
      <c r="H135" s="229" t="s">
        <v>459</v>
      </c>
      <c r="I135" s="229" t="s">
        <v>421</v>
      </c>
      <c r="J135" s="229">
        <v>50</v>
      </c>
      <c r="K135" s="277"/>
    </row>
    <row r="136" s="1" customFormat="1" ht="15" customHeight="1">
      <c r="B136" s="274"/>
      <c r="C136" s="229" t="s">
        <v>446</v>
      </c>
      <c r="D136" s="229"/>
      <c r="E136" s="229"/>
      <c r="F136" s="252" t="s">
        <v>425</v>
      </c>
      <c r="G136" s="229"/>
      <c r="H136" s="229" t="s">
        <v>459</v>
      </c>
      <c r="I136" s="229" t="s">
        <v>421</v>
      </c>
      <c r="J136" s="229">
        <v>50</v>
      </c>
      <c r="K136" s="277"/>
    </row>
    <row r="137" s="1" customFormat="1" ht="15" customHeight="1">
      <c r="B137" s="274"/>
      <c r="C137" s="229" t="s">
        <v>447</v>
      </c>
      <c r="D137" s="229"/>
      <c r="E137" s="229"/>
      <c r="F137" s="252" t="s">
        <v>425</v>
      </c>
      <c r="G137" s="229"/>
      <c r="H137" s="229" t="s">
        <v>472</v>
      </c>
      <c r="I137" s="229" t="s">
        <v>421</v>
      </c>
      <c r="J137" s="229">
        <v>255</v>
      </c>
      <c r="K137" s="277"/>
    </row>
    <row r="138" s="1" customFormat="1" ht="15" customHeight="1">
      <c r="B138" s="274"/>
      <c r="C138" s="229" t="s">
        <v>449</v>
      </c>
      <c r="D138" s="229"/>
      <c r="E138" s="229"/>
      <c r="F138" s="252" t="s">
        <v>419</v>
      </c>
      <c r="G138" s="229"/>
      <c r="H138" s="229" t="s">
        <v>473</v>
      </c>
      <c r="I138" s="229" t="s">
        <v>451</v>
      </c>
      <c r="J138" s="229"/>
      <c r="K138" s="277"/>
    </row>
    <row r="139" s="1" customFormat="1" ht="15" customHeight="1">
      <c r="B139" s="274"/>
      <c r="C139" s="229" t="s">
        <v>452</v>
      </c>
      <c r="D139" s="229"/>
      <c r="E139" s="229"/>
      <c r="F139" s="252" t="s">
        <v>419</v>
      </c>
      <c r="G139" s="229"/>
      <c r="H139" s="229" t="s">
        <v>474</v>
      </c>
      <c r="I139" s="229" t="s">
        <v>454</v>
      </c>
      <c r="J139" s="229"/>
      <c r="K139" s="277"/>
    </row>
    <row r="140" s="1" customFormat="1" ht="15" customHeight="1">
      <c r="B140" s="274"/>
      <c r="C140" s="229" t="s">
        <v>455</v>
      </c>
      <c r="D140" s="229"/>
      <c r="E140" s="229"/>
      <c r="F140" s="252" t="s">
        <v>419</v>
      </c>
      <c r="G140" s="229"/>
      <c r="H140" s="229" t="s">
        <v>455</v>
      </c>
      <c r="I140" s="229" t="s">
        <v>454</v>
      </c>
      <c r="J140" s="229"/>
      <c r="K140" s="277"/>
    </row>
    <row r="141" s="1" customFormat="1" ht="15" customHeight="1">
      <c r="B141" s="274"/>
      <c r="C141" s="229" t="s">
        <v>41</v>
      </c>
      <c r="D141" s="229"/>
      <c r="E141" s="229"/>
      <c r="F141" s="252" t="s">
        <v>419</v>
      </c>
      <c r="G141" s="229"/>
      <c r="H141" s="229" t="s">
        <v>475</v>
      </c>
      <c r="I141" s="229" t="s">
        <v>454</v>
      </c>
      <c r="J141" s="229"/>
      <c r="K141" s="277"/>
    </row>
    <row r="142" s="1" customFormat="1" ht="15" customHeight="1">
      <c r="B142" s="274"/>
      <c r="C142" s="229" t="s">
        <v>476</v>
      </c>
      <c r="D142" s="229"/>
      <c r="E142" s="229"/>
      <c r="F142" s="252" t="s">
        <v>419</v>
      </c>
      <c r="G142" s="229"/>
      <c r="H142" s="229" t="s">
        <v>477</v>
      </c>
      <c r="I142" s="229" t="s">
        <v>454</v>
      </c>
      <c r="J142" s="229"/>
      <c r="K142" s="277"/>
    </row>
    <row r="143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="1" customFormat="1" ht="45" customHeight="1">
      <c r="B147" s="241"/>
      <c r="C147" s="242" t="s">
        <v>478</v>
      </c>
      <c r="D147" s="242"/>
      <c r="E147" s="242"/>
      <c r="F147" s="242"/>
      <c r="G147" s="242"/>
      <c r="H147" s="242"/>
      <c r="I147" s="242"/>
      <c r="J147" s="242"/>
      <c r="K147" s="243"/>
    </row>
    <row r="148" s="1" customFormat="1" ht="17.25" customHeight="1">
      <c r="B148" s="241"/>
      <c r="C148" s="244" t="s">
        <v>413</v>
      </c>
      <c r="D148" s="244"/>
      <c r="E148" s="244"/>
      <c r="F148" s="244" t="s">
        <v>414</v>
      </c>
      <c r="G148" s="245"/>
      <c r="H148" s="244" t="s">
        <v>57</v>
      </c>
      <c r="I148" s="244" t="s">
        <v>60</v>
      </c>
      <c r="J148" s="244" t="s">
        <v>415</v>
      </c>
      <c r="K148" s="243"/>
    </row>
    <row r="149" s="1" customFormat="1" ht="17.25" customHeight="1">
      <c r="B149" s="241"/>
      <c r="C149" s="246" t="s">
        <v>416</v>
      </c>
      <c r="D149" s="246"/>
      <c r="E149" s="246"/>
      <c r="F149" s="247" t="s">
        <v>417</v>
      </c>
      <c r="G149" s="248"/>
      <c r="H149" s="246"/>
      <c r="I149" s="246"/>
      <c r="J149" s="246" t="s">
        <v>418</v>
      </c>
      <c r="K149" s="243"/>
    </row>
    <row r="150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="1" customFormat="1" ht="15" customHeight="1">
      <c r="B151" s="254"/>
      <c r="C151" s="281" t="s">
        <v>422</v>
      </c>
      <c r="D151" s="229"/>
      <c r="E151" s="229"/>
      <c r="F151" s="282" t="s">
        <v>419</v>
      </c>
      <c r="G151" s="229"/>
      <c r="H151" s="281" t="s">
        <v>459</v>
      </c>
      <c r="I151" s="281" t="s">
        <v>421</v>
      </c>
      <c r="J151" s="281">
        <v>120</v>
      </c>
      <c r="K151" s="277"/>
    </row>
    <row r="152" s="1" customFormat="1" ht="15" customHeight="1">
      <c r="B152" s="254"/>
      <c r="C152" s="281" t="s">
        <v>468</v>
      </c>
      <c r="D152" s="229"/>
      <c r="E152" s="229"/>
      <c r="F152" s="282" t="s">
        <v>419</v>
      </c>
      <c r="G152" s="229"/>
      <c r="H152" s="281" t="s">
        <v>479</v>
      </c>
      <c r="I152" s="281" t="s">
        <v>421</v>
      </c>
      <c r="J152" s="281" t="s">
        <v>470</v>
      </c>
      <c r="K152" s="277"/>
    </row>
    <row r="153" s="1" customFormat="1" ht="15" customHeight="1">
      <c r="B153" s="254"/>
      <c r="C153" s="281" t="s">
        <v>367</v>
      </c>
      <c r="D153" s="229"/>
      <c r="E153" s="229"/>
      <c r="F153" s="282" t="s">
        <v>419</v>
      </c>
      <c r="G153" s="229"/>
      <c r="H153" s="281" t="s">
        <v>480</v>
      </c>
      <c r="I153" s="281" t="s">
        <v>421</v>
      </c>
      <c r="J153" s="281" t="s">
        <v>470</v>
      </c>
      <c r="K153" s="277"/>
    </row>
    <row r="154" s="1" customFormat="1" ht="15" customHeight="1">
      <c r="B154" s="254"/>
      <c r="C154" s="281" t="s">
        <v>424</v>
      </c>
      <c r="D154" s="229"/>
      <c r="E154" s="229"/>
      <c r="F154" s="282" t="s">
        <v>425</v>
      </c>
      <c r="G154" s="229"/>
      <c r="H154" s="281" t="s">
        <v>459</v>
      </c>
      <c r="I154" s="281" t="s">
        <v>421</v>
      </c>
      <c r="J154" s="281">
        <v>50</v>
      </c>
      <c r="K154" s="277"/>
    </row>
    <row r="155" s="1" customFormat="1" ht="15" customHeight="1">
      <c r="B155" s="254"/>
      <c r="C155" s="281" t="s">
        <v>427</v>
      </c>
      <c r="D155" s="229"/>
      <c r="E155" s="229"/>
      <c r="F155" s="282" t="s">
        <v>419</v>
      </c>
      <c r="G155" s="229"/>
      <c r="H155" s="281" t="s">
        <v>459</v>
      </c>
      <c r="I155" s="281" t="s">
        <v>429</v>
      </c>
      <c r="J155" s="281"/>
      <c r="K155" s="277"/>
    </row>
    <row r="156" s="1" customFormat="1" ht="15" customHeight="1">
      <c r="B156" s="254"/>
      <c r="C156" s="281" t="s">
        <v>438</v>
      </c>
      <c r="D156" s="229"/>
      <c r="E156" s="229"/>
      <c r="F156" s="282" t="s">
        <v>425</v>
      </c>
      <c r="G156" s="229"/>
      <c r="H156" s="281" t="s">
        <v>459</v>
      </c>
      <c r="I156" s="281" t="s">
        <v>421</v>
      </c>
      <c r="J156" s="281">
        <v>50</v>
      </c>
      <c r="K156" s="277"/>
    </row>
    <row r="157" s="1" customFormat="1" ht="15" customHeight="1">
      <c r="B157" s="254"/>
      <c r="C157" s="281" t="s">
        <v>446</v>
      </c>
      <c r="D157" s="229"/>
      <c r="E157" s="229"/>
      <c r="F157" s="282" t="s">
        <v>425</v>
      </c>
      <c r="G157" s="229"/>
      <c r="H157" s="281" t="s">
        <v>459</v>
      </c>
      <c r="I157" s="281" t="s">
        <v>421</v>
      </c>
      <c r="J157" s="281">
        <v>50</v>
      </c>
      <c r="K157" s="277"/>
    </row>
    <row r="158" s="1" customFormat="1" ht="15" customHeight="1">
      <c r="B158" s="254"/>
      <c r="C158" s="281" t="s">
        <v>444</v>
      </c>
      <c r="D158" s="229"/>
      <c r="E158" s="229"/>
      <c r="F158" s="282" t="s">
        <v>425</v>
      </c>
      <c r="G158" s="229"/>
      <c r="H158" s="281" t="s">
        <v>459</v>
      </c>
      <c r="I158" s="281" t="s">
        <v>421</v>
      </c>
      <c r="J158" s="281">
        <v>50</v>
      </c>
      <c r="K158" s="277"/>
    </row>
    <row r="159" s="1" customFormat="1" ht="15" customHeight="1">
      <c r="B159" s="254"/>
      <c r="C159" s="281" t="s">
        <v>99</v>
      </c>
      <c r="D159" s="229"/>
      <c r="E159" s="229"/>
      <c r="F159" s="282" t="s">
        <v>419</v>
      </c>
      <c r="G159" s="229"/>
      <c r="H159" s="281" t="s">
        <v>481</v>
      </c>
      <c r="I159" s="281" t="s">
        <v>421</v>
      </c>
      <c r="J159" s="281" t="s">
        <v>482</v>
      </c>
      <c r="K159" s="277"/>
    </row>
    <row r="160" s="1" customFormat="1" ht="15" customHeight="1">
      <c r="B160" s="254"/>
      <c r="C160" s="281" t="s">
        <v>483</v>
      </c>
      <c r="D160" s="229"/>
      <c r="E160" s="229"/>
      <c r="F160" s="282" t="s">
        <v>419</v>
      </c>
      <c r="G160" s="229"/>
      <c r="H160" s="281" t="s">
        <v>484</v>
      </c>
      <c r="I160" s="281" t="s">
        <v>454</v>
      </c>
      <c r="J160" s="281"/>
      <c r="K160" s="277"/>
    </row>
    <row r="16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="1" customFormat="1" ht="7.5" customHeight="1">
      <c r="B164" s="216"/>
      <c r="C164" s="217"/>
      <c r="D164" s="217"/>
      <c r="E164" s="217"/>
      <c r="F164" s="217"/>
      <c r="G164" s="217"/>
      <c r="H164" s="217"/>
      <c r="I164" s="217"/>
      <c r="J164" s="217"/>
      <c r="K164" s="218"/>
    </row>
    <row r="165" s="1" customFormat="1" ht="45" customHeight="1">
      <c r="B165" s="219"/>
      <c r="C165" s="220" t="s">
        <v>485</v>
      </c>
      <c r="D165" s="220"/>
      <c r="E165" s="220"/>
      <c r="F165" s="220"/>
      <c r="G165" s="220"/>
      <c r="H165" s="220"/>
      <c r="I165" s="220"/>
      <c r="J165" s="220"/>
      <c r="K165" s="221"/>
    </row>
    <row r="166" s="1" customFormat="1" ht="17.25" customHeight="1">
      <c r="B166" s="219"/>
      <c r="C166" s="244" t="s">
        <v>413</v>
      </c>
      <c r="D166" s="244"/>
      <c r="E166" s="244"/>
      <c r="F166" s="244" t="s">
        <v>414</v>
      </c>
      <c r="G166" s="286"/>
      <c r="H166" s="287" t="s">
        <v>57</v>
      </c>
      <c r="I166" s="287" t="s">
        <v>60</v>
      </c>
      <c r="J166" s="244" t="s">
        <v>415</v>
      </c>
      <c r="K166" s="221"/>
    </row>
    <row r="167" s="1" customFormat="1" ht="17.25" customHeight="1">
      <c r="B167" s="222"/>
      <c r="C167" s="246" t="s">
        <v>416</v>
      </c>
      <c r="D167" s="246"/>
      <c r="E167" s="246"/>
      <c r="F167" s="247" t="s">
        <v>417</v>
      </c>
      <c r="G167" s="288"/>
      <c r="H167" s="289"/>
      <c r="I167" s="289"/>
      <c r="J167" s="246" t="s">
        <v>418</v>
      </c>
      <c r="K167" s="224"/>
    </row>
    <row r="168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="1" customFormat="1" ht="15" customHeight="1">
      <c r="B169" s="254"/>
      <c r="C169" s="229" t="s">
        <v>422</v>
      </c>
      <c r="D169" s="229"/>
      <c r="E169" s="229"/>
      <c r="F169" s="252" t="s">
        <v>419</v>
      </c>
      <c r="G169" s="229"/>
      <c r="H169" s="229" t="s">
        <v>459</v>
      </c>
      <c r="I169" s="229" t="s">
        <v>421</v>
      </c>
      <c r="J169" s="229">
        <v>120</v>
      </c>
      <c r="K169" s="277"/>
    </row>
    <row r="170" s="1" customFormat="1" ht="15" customHeight="1">
      <c r="B170" s="254"/>
      <c r="C170" s="229" t="s">
        <v>468</v>
      </c>
      <c r="D170" s="229"/>
      <c r="E170" s="229"/>
      <c r="F170" s="252" t="s">
        <v>419</v>
      </c>
      <c r="G170" s="229"/>
      <c r="H170" s="229" t="s">
        <v>469</v>
      </c>
      <c r="I170" s="229" t="s">
        <v>421</v>
      </c>
      <c r="J170" s="229" t="s">
        <v>470</v>
      </c>
      <c r="K170" s="277"/>
    </row>
    <row r="171" s="1" customFormat="1" ht="15" customHeight="1">
      <c r="B171" s="254"/>
      <c r="C171" s="229" t="s">
        <v>367</v>
      </c>
      <c r="D171" s="229"/>
      <c r="E171" s="229"/>
      <c r="F171" s="252" t="s">
        <v>419</v>
      </c>
      <c r="G171" s="229"/>
      <c r="H171" s="229" t="s">
        <v>486</v>
      </c>
      <c r="I171" s="229" t="s">
        <v>421</v>
      </c>
      <c r="J171" s="229" t="s">
        <v>470</v>
      </c>
      <c r="K171" s="277"/>
    </row>
    <row r="172" s="1" customFormat="1" ht="15" customHeight="1">
      <c r="B172" s="254"/>
      <c r="C172" s="229" t="s">
        <v>424</v>
      </c>
      <c r="D172" s="229"/>
      <c r="E172" s="229"/>
      <c r="F172" s="252" t="s">
        <v>425</v>
      </c>
      <c r="G172" s="229"/>
      <c r="H172" s="229" t="s">
        <v>486</v>
      </c>
      <c r="I172" s="229" t="s">
        <v>421</v>
      </c>
      <c r="J172" s="229">
        <v>50</v>
      </c>
      <c r="K172" s="277"/>
    </row>
    <row r="173" s="1" customFormat="1" ht="15" customHeight="1">
      <c r="B173" s="254"/>
      <c r="C173" s="229" t="s">
        <v>427</v>
      </c>
      <c r="D173" s="229"/>
      <c r="E173" s="229"/>
      <c r="F173" s="252" t="s">
        <v>419</v>
      </c>
      <c r="G173" s="229"/>
      <c r="H173" s="229" t="s">
        <v>486</v>
      </c>
      <c r="I173" s="229" t="s">
        <v>429</v>
      </c>
      <c r="J173" s="229"/>
      <c r="K173" s="277"/>
    </row>
    <row r="174" s="1" customFormat="1" ht="15" customHeight="1">
      <c r="B174" s="254"/>
      <c r="C174" s="229" t="s">
        <v>438</v>
      </c>
      <c r="D174" s="229"/>
      <c r="E174" s="229"/>
      <c r="F174" s="252" t="s">
        <v>425</v>
      </c>
      <c r="G174" s="229"/>
      <c r="H174" s="229" t="s">
        <v>486</v>
      </c>
      <c r="I174" s="229" t="s">
        <v>421</v>
      </c>
      <c r="J174" s="229">
        <v>50</v>
      </c>
      <c r="K174" s="277"/>
    </row>
    <row r="175" s="1" customFormat="1" ht="15" customHeight="1">
      <c r="B175" s="254"/>
      <c r="C175" s="229" t="s">
        <v>446</v>
      </c>
      <c r="D175" s="229"/>
      <c r="E175" s="229"/>
      <c r="F175" s="252" t="s">
        <v>425</v>
      </c>
      <c r="G175" s="229"/>
      <c r="H175" s="229" t="s">
        <v>486</v>
      </c>
      <c r="I175" s="229" t="s">
        <v>421</v>
      </c>
      <c r="J175" s="229">
        <v>50</v>
      </c>
      <c r="K175" s="277"/>
    </row>
    <row r="176" s="1" customFormat="1" ht="15" customHeight="1">
      <c r="B176" s="254"/>
      <c r="C176" s="229" t="s">
        <v>444</v>
      </c>
      <c r="D176" s="229"/>
      <c r="E176" s="229"/>
      <c r="F176" s="252" t="s">
        <v>425</v>
      </c>
      <c r="G176" s="229"/>
      <c r="H176" s="229" t="s">
        <v>486</v>
      </c>
      <c r="I176" s="229" t="s">
        <v>421</v>
      </c>
      <c r="J176" s="229">
        <v>50</v>
      </c>
      <c r="K176" s="277"/>
    </row>
    <row r="177" s="1" customFormat="1" ht="15" customHeight="1">
      <c r="B177" s="254"/>
      <c r="C177" s="229" t="s">
        <v>108</v>
      </c>
      <c r="D177" s="229"/>
      <c r="E177" s="229"/>
      <c r="F177" s="252" t="s">
        <v>419</v>
      </c>
      <c r="G177" s="229"/>
      <c r="H177" s="229" t="s">
        <v>487</v>
      </c>
      <c r="I177" s="229" t="s">
        <v>488</v>
      </c>
      <c r="J177" s="229"/>
      <c r="K177" s="277"/>
    </row>
    <row r="178" s="1" customFormat="1" ht="15" customHeight="1">
      <c r="B178" s="254"/>
      <c r="C178" s="229" t="s">
        <v>60</v>
      </c>
      <c r="D178" s="229"/>
      <c r="E178" s="229"/>
      <c r="F178" s="252" t="s">
        <v>419</v>
      </c>
      <c r="G178" s="229"/>
      <c r="H178" s="229" t="s">
        <v>489</v>
      </c>
      <c r="I178" s="229" t="s">
        <v>490</v>
      </c>
      <c r="J178" s="229">
        <v>1</v>
      </c>
      <c r="K178" s="277"/>
    </row>
    <row r="179" s="1" customFormat="1" ht="15" customHeight="1">
      <c r="B179" s="254"/>
      <c r="C179" s="229" t="s">
        <v>56</v>
      </c>
      <c r="D179" s="229"/>
      <c r="E179" s="229"/>
      <c r="F179" s="252" t="s">
        <v>419</v>
      </c>
      <c r="G179" s="229"/>
      <c r="H179" s="229" t="s">
        <v>491</v>
      </c>
      <c r="I179" s="229" t="s">
        <v>421</v>
      </c>
      <c r="J179" s="229">
        <v>20</v>
      </c>
      <c r="K179" s="277"/>
    </row>
    <row r="180" s="1" customFormat="1" ht="15" customHeight="1">
      <c r="B180" s="254"/>
      <c r="C180" s="229" t="s">
        <v>57</v>
      </c>
      <c r="D180" s="229"/>
      <c r="E180" s="229"/>
      <c r="F180" s="252" t="s">
        <v>419</v>
      </c>
      <c r="G180" s="229"/>
      <c r="H180" s="229" t="s">
        <v>492</v>
      </c>
      <c r="I180" s="229" t="s">
        <v>421</v>
      </c>
      <c r="J180" s="229">
        <v>255</v>
      </c>
      <c r="K180" s="277"/>
    </row>
    <row r="181" s="1" customFormat="1" ht="15" customHeight="1">
      <c r="B181" s="254"/>
      <c r="C181" s="229" t="s">
        <v>109</v>
      </c>
      <c r="D181" s="229"/>
      <c r="E181" s="229"/>
      <c r="F181" s="252" t="s">
        <v>419</v>
      </c>
      <c r="G181" s="229"/>
      <c r="H181" s="229" t="s">
        <v>383</v>
      </c>
      <c r="I181" s="229" t="s">
        <v>421</v>
      </c>
      <c r="J181" s="229">
        <v>10</v>
      </c>
      <c r="K181" s="277"/>
    </row>
    <row r="182" s="1" customFormat="1" ht="15" customHeight="1">
      <c r="B182" s="254"/>
      <c r="C182" s="229" t="s">
        <v>110</v>
      </c>
      <c r="D182" s="229"/>
      <c r="E182" s="229"/>
      <c r="F182" s="252" t="s">
        <v>419</v>
      </c>
      <c r="G182" s="229"/>
      <c r="H182" s="229" t="s">
        <v>493</v>
      </c>
      <c r="I182" s="229" t="s">
        <v>454</v>
      </c>
      <c r="J182" s="229"/>
      <c r="K182" s="277"/>
    </row>
    <row r="183" s="1" customFormat="1" ht="15" customHeight="1">
      <c r="B183" s="254"/>
      <c r="C183" s="229" t="s">
        <v>494</v>
      </c>
      <c r="D183" s="229"/>
      <c r="E183" s="229"/>
      <c r="F183" s="252" t="s">
        <v>419</v>
      </c>
      <c r="G183" s="229"/>
      <c r="H183" s="229" t="s">
        <v>495</v>
      </c>
      <c r="I183" s="229" t="s">
        <v>454</v>
      </c>
      <c r="J183" s="229"/>
      <c r="K183" s="277"/>
    </row>
    <row r="184" s="1" customFormat="1" ht="15" customHeight="1">
      <c r="B184" s="254"/>
      <c r="C184" s="229" t="s">
        <v>483</v>
      </c>
      <c r="D184" s="229"/>
      <c r="E184" s="229"/>
      <c r="F184" s="252" t="s">
        <v>419</v>
      </c>
      <c r="G184" s="229"/>
      <c r="H184" s="229" t="s">
        <v>496</v>
      </c>
      <c r="I184" s="229" t="s">
        <v>454</v>
      </c>
      <c r="J184" s="229"/>
      <c r="K184" s="277"/>
    </row>
    <row r="185" s="1" customFormat="1" ht="15" customHeight="1">
      <c r="B185" s="254"/>
      <c r="C185" s="229" t="s">
        <v>112</v>
      </c>
      <c r="D185" s="229"/>
      <c r="E185" s="229"/>
      <c r="F185" s="252" t="s">
        <v>425</v>
      </c>
      <c r="G185" s="229"/>
      <c r="H185" s="229" t="s">
        <v>497</v>
      </c>
      <c r="I185" s="229" t="s">
        <v>421</v>
      </c>
      <c r="J185" s="229">
        <v>50</v>
      </c>
      <c r="K185" s="277"/>
    </row>
    <row r="186" s="1" customFormat="1" ht="15" customHeight="1">
      <c r="B186" s="254"/>
      <c r="C186" s="229" t="s">
        <v>498</v>
      </c>
      <c r="D186" s="229"/>
      <c r="E186" s="229"/>
      <c r="F186" s="252" t="s">
        <v>425</v>
      </c>
      <c r="G186" s="229"/>
      <c r="H186" s="229" t="s">
        <v>499</v>
      </c>
      <c r="I186" s="229" t="s">
        <v>500</v>
      </c>
      <c r="J186" s="229"/>
      <c r="K186" s="277"/>
    </row>
    <row r="187" s="1" customFormat="1" ht="15" customHeight="1">
      <c r="B187" s="254"/>
      <c r="C187" s="229" t="s">
        <v>501</v>
      </c>
      <c r="D187" s="229"/>
      <c r="E187" s="229"/>
      <c r="F187" s="252" t="s">
        <v>425</v>
      </c>
      <c r="G187" s="229"/>
      <c r="H187" s="229" t="s">
        <v>502</v>
      </c>
      <c r="I187" s="229" t="s">
        <v>500</v>
      </c>
      <c r="J187" s="229"/>
      <c r="K187" s="277"/>
    </row>
    <row r="188" s="1" customFormat="1" ht="15" customHeight="1">
      <c r="B188" s="254"/>
      <c r="C188" s="229" t="s">
        <v>503</v>
      </c>
      <c r="D188" s="229"/>
      <c r="E188" s="229"/>
      <c r="F188" s="252" t="s">
        <v>425</v>
      </c>
      <c r="G188" s="229"/>
      <c r="H188" s="229" t="s">
        <v>504</v>
      </c>
      <c r="I188" s="229" t="s">
        <v>500</v>
      </c>
      <c r="J188" s="229"/>
      <c r="K188" s="277"/>
    </row>
    <row r="189" s="1" customFormat="1" ht="15" customHeight="1">
      <c r="B189" s="254"/>
      <c r="C189" s="290" t="s">
        <v>505</v>
      </c>
      <c r="D189" s="229"/>
      <c r="E189" s="229"/>
      <c r="F189" s="252" t="s">
        <v>425</v>
      </c>
      <c r="G189" s="229"/>
      <c r="H189" s="229" t="s">
        <v>506</v>
      </c>
      <c r="I189" s="229" t="s">
        <v>507</v>
      </c>
      <c r="J189" s="291" t="s">
        <v>508</v>
      </c>
      <c r="K189" s="277"/>
    </row>
    <row r="190" s="16" customFormat="1" ht="15" customHeight="1">
      <c r="B190" s="292"/>
      <c r="C190" s="293" t="s">
        <v>509</v>
      </c>
      <c r="D190" s="294"/>
      <c r="E190" s="294"/>
      <c r="F190" s="295" t="s">
        <v>425</v>
      </c>
      <c r="G190" s="294"/>
      <c r="H190" s="294" t="s">
        <v>510</v>
      </c>
      <c r="I190" s="294" t="s">
        <v>507</v>
      </c>
      <c r="J190" s="296" t="s">
        <v>508</v>
      </c>
      <c r="K190" s="297"/>
    </row>
    <row r="191" s="1" customFormat="1" ht="15" customHeight="1">
      <c r="B191" s="254"/>
      <c r="C191" s="290" t="s">
        <v>45</v>
      </c>
      <c r="D191" s="229"/>
      <c r="E191" s="229"/>
      <c r="F191" s="252" t="s">
        <v>419</v>
      </c>
      <c r="G191" s="229"/>
      <c r="H191" s="226" t="s">
        <v>511</v>
      </c>
      <c r="I191" s="229" t="s">
        <v>512</v>
      </c>
      <c r="J191" s="229"/>
      <c r="K191" s="277"/>
    </row>
    <row r="192" s="1" customFormat="1" ht="15" customHeight="1">
      <c r="B192" s="254"/>
      <c r="C192" s="290" t="s">
        <v>513</v>
      </c>
      <c r="D192" s="229"/>
      <c r="E192" s="229"/>
      <c r="F192" s="252" t="s">
        <v>419</v>
      </c>
      <c r="G192" s="229"/>
      <c r="H192" s="229" t="s">
        <v>514</v>
      </c>
      <c r="I192" s="229" t="s">
        <v>454</v>
      </c>
      <c r="J192" s="229"/>
      <c r="K192" s="277"/>
    </row>
    <row r="193" s="1" customFormat="1" ht="15" customHeight="1">
      <c r="B193" s="254"/>
      <c r="C193" s="290" t="s">
        <v>515</v>
      </c>
      <c r="D193" s="229"/>
      <c r="E193" s="229"/>
      <c r="F193" s="252" t="s">
        <v>419</v>
      </c>
      <c r="G193" s="229"/>
      <c r="H193" s="229" t="s">
        <v>516</v>
      </c>
      <c r="I193" s="229" t="s">
        <v>454</v>
      </c>
      <c r="J193" s="229"/>
      <c r="K193" s="277"/>
    </row>
    <row r="194" s="1" customFormat="1" ht="15" customHeight="1">
      <c r="B194" s="254"/>
      <c r="C194" s="290" t="s">
        <v>517</v>
      </c>
      <c r="D194" s="229"/>
      <c r="E194" s="229"/>
      <c r="F194" s="252" t="s">
        <v>425</v>
      </c>
      <c r="G194" s="229"/>
      <c r="H194" s="229" t="s">
        <v>518</v>
      </c>
      <c r="I194" s="229" t="s">
        <v>454</v>
      </c>
      <c r="J194" s="229"/>
      <c r="K194" s="277"/>
    </row>
    <row r="195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="1" customFormat="1" ht="18.75" customHeight="1">
      <c r="B198" s="237"/>
      <c r="C198" s="237"/>
      <c r="D198" s="237"/>
      <c r="E198" s="237"/>
      <c r="F198" s="237"/>
      <c r="G198" s="237"/>
      <c r="H198" s="237"/>
      <c r="I198" s="237"/>
      <c r="J198" s="237"/>
      <c r="K198" s="237"/>
    </row>
    <row r="199" s="1" customFormat="1" ht="13.5">
      <c r="B199" s="216"/>
      <c r="C199" s="217"/>
      <c r="D199" s="217"/>
      <c r="E199" s="217"/>
      <c r="F199" s="217"/>
      <c r="G199" s="217"/>
      <c r="H199" s="217"/>
      <c r="I199" s="217"/>
      <c r="J199" s="217"/>
      <c r="K199" s="218"/>
    </row>
    <row r="200" s="1" customFormat="1" ht="21">
      <c r="B200" s="219"/>
      <c r="C200" s="220" t="s">
        <v>519</v>
      </c>
      <c r="D200" s="220"/>
      <c r="E200" s="220"/>
      <c r="F200" s="220"/>
      <c r="G200" s="220"/>
      <c r="H200" s="220"/>
      <c r="I200" s="220"/>
      <c r="J200" s="220"/>
      <c r="K200" s="221"/>
    </row>
    <row r="201" s="1" customFormat="1" ht="25.5" customHeight="1">
      <c r="B201" s="219"/>
      <c r="C201" s="299" t="s">
        <v>520</v>
      </c>
      <c r="D201" s="299"/>
      <c r="E201" s="299"/>
      <c r="F201" s="299" t="s">
        <v>521</v>
      </c>
      <c r="G201" s="300"/>
      <c r="H201" s="299" t="s">
        <v>522</v>
      </c>
      <c r="I201" s="299"/>
      <c r="J201" s="299"/>
      <c r="K201" s="221"/>
    </row>
    <row r="202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="1" customFormat="1" ht="15" customHeight="1">
      <c r="B203" s="254"/>
      <c r="C203" s="229" t="s">
        <v>512</v>
      </c>
      <c r="D203" s="229"/>
      <c r="E203" s="229"/>
      <c r="F203" s="252" t="s">
        <v>46</v>
      </c>
      <c r="G203" s="229"/>
      <c r="H203" s="229" t="s">
        <v>523</v>
      </c>
      <c r="I203" s="229"/>
      <c r="J203" s="229"/>
      <c r="K203" s="277"/>
    </row>
    <row r="204" s="1" customFormat="1" ht="15" customHeight="1">
      <c r="B204" s="254"/>
      <c r="C204" s="229"/>
      <c r="D204" s="229"/>
      <c r="E204" s="229"/>
      <c r="F204" s="252" t="s">
        <v>47</v>
      </c>
      <c r="G204" s="229"/>
      <c r="H204" s="229" t="s">
        <v>524</v>
      </c>
      <c r="I204" s="229"/>
      <c r="J204" s="229"/>
      <c r="K204" s="277"/>
    </row>
    <row r="205" s="1" customFormat="1" ht="15" customHeight="1">
      <c r="B205" s="254"/>
      <c r="C205" s="229"/>
      <c r="D205" s="229"/>
      <c r="E205" s="229"/>
      <c r="F205" s="252" t="s">
        <v>50</v>
      </c>
      <c r="G205" s="229"/>
      <c r="H205" s="229" t="s">
        <v>525</v>
      </c>
      <c r="I205" s="229"/>
      <c r="J205" s="229"/>
      <c r="K205" s="277"/>
    </row>
    <row r="206" s="1" customFormat="1" ht="15" customHeight="1">
      <c r="B206" s="254"/>
      <c r="C206" s="229"/>
      <c r="D206" s="229"/>
      <c r="E206" s="229"/>
      <c r="F206" s="252" t="s">
        <v>48</v>
      </c>
      <c r="G206" s="229"/>
      <c r="H206" s="229" t="s">
        <v>526</v>
      </c>
      <c r="I206" s="229"/>
      <c r="J206" s="229"/>
      <c r="K206" s="277"/>
    </row>
    <row r="207" s="1" customFormat="1" ht="15" customHeight="1">
      <c r="B207" s="254"/>
      <c r="C207" s="229"/>
      <c r="D207" s="229"/>
      <c r="E207" s="229"/>
      <c r="F207" s="252" t="s">
        <v>49</v>
      </c>
      <c r="G207" s="229"/>
      <c r="H207" s="229" t="s">
        <v>527</v>
      </c>
      <c r="I207" s="229"/>
      <c r="J207" s="229"/>
      <c r="K207" s="277"/>
    </row>
    <row r="208" s="1" customFormat="1" ht="15" customHeight="1">
      <c r="B208" s="254"/>
      <c r="C208" s="229"/>
      <c r="D208" s="229"/>
      <c r="E208" s="229"/>
      <c r="F208" s="252"/>
      <c r="G208" s="229"/>
      <c r="H208" s="229"/>
      <c r="I208" s="229"/>
      <c r="J208" s="229"/>
      <c r="K208" s="277"/>
    </row>
    <row r="209" s="1" customFormat="1" ht="15" customHeight="1">
      <c r="B209" s="254"/>
      <c r="C209" s="229" t="s">
        <v>466</v>
      </c>
      <c r="D209" s="229"/>
      <c r="E209" s="229"/>
      <c r="F209" s="252" t="s">
        <v>82</v>
      </c>
      <c r="G209" s="229"/>
      <c r="H209" s="229" t="s">
        <v>528</v>
      </c>
      <c r="I209" s="229"/>
      <c r="J209" s="229"/>
      <c r="K209" s="277"/>
    </row>
    <row r="210" s="1" customFormat="1" ht="15" customHeight="1">
      <c r="B210" s="254"/>
      <c r="C210" s="229"/>
      <c r="D210" s="229"/>
      <c r="E210" s="229"/>
      <c r="F210" s="252" t="s">
        <v>361</v>
      </c>
      <c r="G210" s="229"/>
      <c r="H210" s="229" t="s">
        <v>362</v>
      </c>
      <c r="I210" s="229"/>
      <c r="J210" s="229"/>
      <c r="K210" s="277"/>
    </row>
    <row r="211" s="1" customFormat="1" ht="15" customHeight="1">
      <c r="B211" s="254"/>
      <c r="C211" s="229"/>
      <c r="D211" s="229"/>
      <c r="E211" s="229"/>
      <c r="F211" s="252" t="s">
        <v>359</v>
      </c>
      <c r="G211" s="229"/>
      <c r="H211" s="229" t="s">
        <v>529</v>
      </c>
      <c r="I211" s="229"/>
      <c r="J211" s="229"/>
      <c r="K211" s="277"/>
    </row>
    <row r="212" s="1" customFormat="1" ht="15" customHeight="1">
      <c r="B212" s="301"/>
      <c r="C212" s="229"/>
      <c r="D212" s="229"/>
      <c r="E212" s="229"/>
      <c r="F212" s="252" t="s">
        <v>363</v>
      </c>
      <c r="G212" s="290"/>
      <c r="H212" s="281" t="s">
        <v>364</v>
      </c>
      <c r="I212" s="281"/>
      <c r="J212" s="281"/>
      <c r="K212" s="302"/>
    </row>
    <row r="213" s="1" customFormat="1" ht="15" customHeight="1">
      <c r="B213" s="301"/>
      <c r="C213" s="229"/>
      <c r="D213" s="229"/>
      <c r="E213" s="229"/>
      <c r="F213" s="252" t="s">
        <v>365</v>
      </c>
      <c r="G213" s="290"/>
      <c r="H213" s="281" t="s">
        <v>530</v>
      </c>
      <c r="I213" s="281"/>
      <c r="J213" s="281"/>
      <c r="K213" s="302"/>
    </row>
    <row r="214" s="1" customFormat="1" ht="15" customHeight="1">
      <c r="B214" s="301"/>
      <c r="C214" s="229"/>
      <c r="D214" s="229"/>
      <c r="E214" s="229"/>
      <c r="F214" s="252"/>
      <c r="G214" s="290"/>
      <c r="H214" s="281"/>
      <c r="I214" s="281"/>
      <c r="J214" s="281"/>
      <c r="K214" s="302"/>
    </row>
    <row r="215" s="1" customFormat="1" ht="15" customHeight="1">
      <c r="B215" s="301"/>
      <c r="C215" s="229" t="s">
        <v>490</v>
      </c>
      <c r="D215" s="229"/>
      <c r="E215" s="229"/>
      <c r="F215" s="252">
        <v>1</v>
      </c>
      <c r="G215" s="290"/>
      <c r="H215" s="281" t="s">
        <v>531</v>
      </c>
      <c r="I215" s="281"/>
      <c r="J215" s="281"/>
      <c r="K215" s="302"/>
    </row>
    <row r="216" s="1" customFormat="1" ht="15" customHeight="1">
      <c r="B216" s="301"/>
      <c r="C216" s="229"/>
      <c r="D216" s="229"/>
      <c r="E216" s="229"/>
      <c r="F216" s="252">
        <v>2</v>
      </c>
      <c r="G216" s="290"/>
      <c r="H216" s="281" t="s">
        <v>532</v>
      </c>
      <c r="I216" s="281"/>
      <c r="J216" s="281"/>
      <c r="K216" s="302"/>
    </row>
    <row r="217" s="1" customFormat="1" ht="15" customHeight="1">
      <c r="B217" s="301"/>
      <c r="C217" s="229"/>
      <c r="D217" s="229"/>
      <c r="E217" s="229"/>
      <c r="F217" s="252">
        <v>3</v>
      </c>
      <c r="G217" s="290"/>
      <c r="H217" s="281" t="s">
        <v>533</v>
      </c>
      <c r="I217" s="281"/>
      <c r="J217" s="281"/>
      <c r="K217" s="302"/>
    </row>
    <row r="218" s="1" customFormat="1" ht="15" customHeight="1">
      <c r="B218" s="301"/>
      <c r="C218" s="229"/>
      <c r="D218" s="229"/>
      <c r="E218" s="229"/>
      <c r="F218" s="252">
        <v>4</v>
      </c>
      <c r="G218" s="290"/>
      <c r="H218" s="281" t="s">
        <v>534</v>
      </c>
      <c r="I218" s="281"/>
      <c r="J218" s="281"/>
      <c r="K218" s="302"/>
    </row>
    <row r="219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Pavelek</dc:creator>
  <cp:lastModifiedBy>Michal Pavelek</cp:lastModifiedBy>
  <dcterms:created xsi:type="dcterms:W3CDTF">2025-08-11T16:35:03Z</dcterms:created>
  <dcterms:modified xsi:type="dcterms:W3CDTF">2025-08-11T16:35:07Z</dcterms:modified>
</cp:coreProperties>
</file>